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Gastos" sheetId="1" state="visible" r:id="rId1"/>
    <sheet name="Resumen" sheetId="2" state="visible" r:id="rId2"/>
    <sheet name="Reglas" sheetId="3" state="visible" r:id="rId3"/>
    <sheet name="Cómo usar" sheetId="4" state="visible" r:id="rId4"/>
  </sheets>
  <definedNames>
    <definedName name="_xlnm._FilterDatabase" localSheetId="0" hidden="1">'Gastos'!$A$4:$K$304</definedName>
  </definedNames>
  <calcPr calcId="124519" fullCalcOnLoad="1"/>
</workbook>
</file>

<file path=xl/styles.xml><?xml version="1.0" encoding="utf-8"?>
<styleSheet xmlns="http://schemas.openxmlformats.org/spreadsheetml/2006/main">
  <numFmts count="2">
    <numFmt numFmtId="164" formatCode="dd-mm-yyyy"/>
    <numFmt numFmtId="165" formatCode="&quot;$&quot;#,##0;-&quot;$&quot;#,##0"/>
  </numFmts>
  <fonts count="9">
    <font>
      <name val="Calibri"/>
      <family val="2"/>
      <color theme="1"/>
      <sz val="11"/>
      <scheme val="minor"/>
    </font>
    <font>
      <b val="1"/>
      <color rgb="0016151A"/>
      <sz val="16"/>
    </font>
    <font>
      <color rgb="005B6474"/>
    </font>
    <font>
      <i val="1"/>
      <color rgb="005B6474"/>
    </font>
    <font>
      <b val="1"/>
      <color rgb="00FFFFFF"/>
    </font>
    <font>
      <b val="1"/>
      <color rgb="0016151A"/>
    </font>
    <font>
      <b val="1"/>
      <color rgb="0016151A"/>
      <sz val="14"/>
    </font>
    <font>
      <b val="1"/>
      <color rgb="0016151A"/>
      <sz val="13"/>
    </font>
    <font>
      <b val="1"/>
      <color rgb="000B57D0"/>
      <u val="single"/>
    </font>
  </fonts>
  <fills count="6">
    <fill>
      <patternFill/>
    </fill>
    <fill>
      <patternFill patternType="gray125"/>
    </fill>
    <fill>
      <patternFill patternType="solid">
        <fgColor rgb="0016151A"/>
        <bgColor rgb="0016151A"/>
      </patternFill>
    </fill>
    <fill>
      <patternFill patternType="solid">
        <fgColor rgb="00475569"/>
        <bgColor rgb="00475569"/>
      </patternFill>
    </fill>
    <fill>
      <patternFill patternType="solid">
        <fgColor rgb="00EEF3FF"/>
        <bgColor rgb="00EEF3FF"/>
      </patternFill>
    </fill>
    <fill>
      <patternFill patternType="solid">
        <fgColor rgb="00F1F3F6"/>
        <bgColor rgb="00F1F3F6"/>
      </patternFill>
    </fill>
  </fills>
  <borders count="2">
    <border>
      <left/>
      <right/>
      <top/>
      <bottom/>
      <diagonal/>
    </border>
    <border>
      <bottom style="thin">
        <color rgb="00C9CFD8"/>
      </bottom>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vertical="center" wrapText="1"/>
    </xf>
    <xf numFmtId="0" fontId="4" fillId="3" borderId="0" applyAlignment="1" pivotButton="0" quotePrefix="0" xfId="0">
      <alignment vertical="center" wrapText="1"/>
    </xf>
    <xf numFmtId="164" fontId="0" fillId="4" borderId="0" pivotButton="0" quotePrefix="0" xfId="0"/>
    <xf numFmtId="0" fontId="0" fillId="4" borderId="0" pivotButton="0" quotePrefix="0" xfId="0"/>
    <xf numFmtId="165" fontId="0" fillId="4" borderId="0" pivotButton="0" quotePrefix="0" xfId="0"/>
    <xf numFmtId="165" fontId="0" fillId="5" borderId="0" pivotButton="0" quotePrefix="0" xfId="0"/>
    <xf numFmtId="0" fontId="0" fillId="5" borderId="0" pivotButton="0" quotePrefix="0" xfId="0"/>
    <xf numFmtId="0" fontId="5" fillId="0" borderId="0" pivotButton="0" quotePrefix="0" xfId="0"/>
    <xf numFmtId="0" fontId="5" fillId="4" borderId="0" applyAlignment="1" applyProtection="1" pivotButton="0" quotePrefix="0" xfId="0">
      <alignment horizontal="left"/>
      <protection locked="0" hidden="0"/>
    </xf>
    <xf numFmtId="1" fontId="5" fillId="4" borderId="0" applyAlignment="1" applyProtection="1" pivotButton="0" quotePrefix="0" xfId="0">
      <alignment horizontal="left"/>
      <protection locked="0" hidden="0"/>
    </xf>
    <xf numFmtId="164" fontId="2" fillId="0" borderId="0" applyAlignment="1" pivotButton="0" quotePrefix="0" xfId="0">
      <alignment horizontal="left"/>
    </xf>
    <xf numFmtId="0" fontId="5" fillId="0" borderId="1" pivotButton="0" quotePrefix="0" xfId="0"/>
    <xf numFmtId="165" fontId="6" fillId="0" borderId="1" pivotButton="0" quotePrefix="0" xfId="0"/>
    <xf numFmtId="0" fontId="2" fillId="0" borderId="1" applyAlignment="1" pivotButton="0" quotePrefix="0" xfId="0">
      <alignment vertical="center"/>
    </xf>
    <xf numFmtId="9" fontId="5" fillId="0" borderId="0" applyAlignment="1" pivotButton="0" quotePrefix="0" xfId="0">
      <alignment horizontal="left"/>
    </xf>
    <xf numFmtId="0" fontId="5" fillId="0" borderId="1" applyAlignment="1" pivotButton="0" quotePrefix="0" xfId="0">
      <alignment vertical="top" wrapText="1"/>
    </xf>
    <xf numFmtId="0" fontId="0" fillId="0" borderId="1" applyAlignment="1" pivotButton="0" quotePrefix="0" xfId="0">
      <alignment vertical="top" wrapText="1"/>
    </xf>
    <xf numFmtId="0" fontId="7" fillId="0" borderId="0" pivotButton="0" quotePrefix="0" xfId="0"/>
    <xf numFmtId="0" fontId="0" fillId="0" borderId="0" applyAlignment="1" pivotButton="0" quotePrefix="0" xfId="0">
      <alignment vertical="top" wrapText="1"/>
    </xf>
    <xf numFmtId="0" fontId="8" fillId="0" borderId="0" pivotButton="0" quotePrefix="0" xfId="0"/>
  </cellXfs>
  <cellStyles count="1">
    <cellStyle name="Normal" xfId="0" builtinId="0" hidden="0"/>
  </cellStyles>
  <dxfs count="4">
    <dxf>
      <font>
        <b val="1"/>
        <color rgb="00066B4C"/>
      </font>
    </dxf>
    <dxf>
      <font>
        <b val="1"/>
        <color rgb="00B42318"/>
      </font>
    </dxf>
    <dxf>
      <font>
        <b val="1"/>
        <color rgb="006B4A00"/>
      </font>
      <fill>
        <patternFill patternType="solid">
          <fgColor rgb="00FFF7E6"/>
          <bgColor rgb="00FFF7E6"/>
        </patternFill>
      </fill>
    </dxf>
    <dxf>
      <font>
        <b val="1"/>
        <color rgb="006B4A0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hyperlink" Target="https://www.consultor-i-a.com/gratis/gastos/" TargetMode="External" Id="rId1" /></Relationships>
</file>

<file path=xl/worksheets/sheet1.xml><?xml version="1.0" encoding="utf-8"?>
<worksheet xmlns="http://schemas.openxmlformats.org/spreadsheetml/2006/main">
  <sheetPr>
    <outlinePr summaryBelow="1" summaryRight="1"/>
    <pageSetUpPr/>
  </sheetPr>
  <dimension ref="A1:K30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2" customWidth="1" min="1" max="1"/>
    <col width="36" customWidth="1" min="2" max="2"/>
    <col width="18" customWidth="1" min="3" max="3"/>
    <col width="46" customWidth="1" min="4" max="4"/>
    <col width="13" customWidth="1" min="5" max="5"/>
    <col width="12" customWidth="1" min="6" max="6"/>
    <col width="13" customWidth="1" min="7" max="7"/>
    <col width="12" customWidth="1" min="8" max="8"/>
    <col width="13" customWidth="1" min="9" max="9"/>
    <col width="12" customWidth="1" min="10" max="10"/>
    <col width="110" customWidth="1" min="11" max="11"/>
  </cols>
  <sheetData>
    <row r="1">
      <c r="A1" s="1" t="inlineStr">
        <is>
          <t>Gastos del negocio</t>
        </is>
      </c>
    </row>
    <row r="2">
      <c r="A2" s="2" t="inlineStr">
        <is>
          <t>Escribe en las columnas azules (Fecha a IVA). Las grises tienen fórmulas: no las escribas.</t>
        </is>
      </c>
    </row>
    <row r="3">
      <c r="A3" s="3" t="inlineStr">
        <is>
          <t>Datos de ejemplo: las filas con «(ejemplo)» son inventadas. Bórralas y anota tus compras.</t>
        </is>
      </c>
    </row>
    <row r="4" ht="32" customHeight="1">
      <c r="A4" s="4" t="inlineStr">
        <is>
          <t>Fecha</t>
        </is>
      </c>
      <c r="B4" s="4" t="inlineStr">
        <is>
          <t>Proveedor</t>
        </is>
      </c>
      <c r="C4" s="4" t="inlineStr">
        <is>
          <t>Documento</t>
        </is>
      </c>
      <c r="D4" s="4" t="inlineStr">
        <is>
          <t>Categoría</t>
        </is>
      </c>
      <c r="E4" s="4" t="inlineStr">
        <is>
          <t>Neto</t>
        </is>
      </c>
      <c r="F4" s="4" t="inlineStr">
        <is>
          <t>IVA</t>
        </is>
      </c>
      <c r="G4" s="5" t="inlineStr">
        <is>
          <t>Total</t>
        </is>
      </c>
      <c r="H4" s="5" t="inlineStr">
        <is>
          <t>¿Da crédito IVA?</t>
        </is>
      </c>
      <c r="I4" s="5" t="inlineStr">
        <is>
          <t>IVA a recuperar</t>
        </is>
      </c>
      <c r="J4" s="5" t="inlineStr">
        <is>
          <t>¿Gasto aceptado?</t>
        </is>
      </c>
      <c r="K4" s="5" t="inlineStr">
        <is>
          <t>Nota</t>
        </is>
      </c>
    </row>
    <row r="5">
      <c r="A5" s="6" t="n">
        <v>46296</v>
      </c>
      <c r="B5" s="7" t="inlineStr">
        <is>
          <t>Inmobiliaria Los Castaños (ejemplo)</t>
        </is>
      </c>
      <c r="C5" s="7" t="inlineStr">
        <is>
          <t>Factura</t>
        </is>
      </c>
      <c r="D5" s="7" t="inlineStr">
        <is>
          <t>Arriendo de oficina o local sin muebles</t>
        </is>
      </c>
      <c r="E5" s="8" t="n">
        <v>450000</v>
      </c>
      <c r="F5" s="8">
        <f>IF(E5="","",IF(C5="Boleta",0,IF(IFERROR(VLOOKUP(D5,Reglas!$A$6:$E$16,4,FALSE),"Sí")="No",0,ROUND(E5*Reglas!$B$3,0))))</f>
        <v/>
      </c>
      <c r="G5" s="9">
        <f>IF(E5="","",E5+N(F5))</f>
        <v/>
      </c>
      <c r="H5" s="10">
        <f>IF(D5="","",IF(C5="Boleta","No",IFERROR(VLOOKUP(D5,Reglas!$A$6:$E$16,2,FALSE),"")))</f>
        <v/>
      </c>
      <c r="I5" s="9">
        <f>IF(E5="","",IF(H5="Sí",N(F5),0))</f>
        <v/>
      </c>
      <c r="J5" s="10">
        <f>IF(D5="","",IFERROR(VLOOKUP(D5,Reglas!$A$6:$E$16,3,FALSE),""))</f>
        <v/>
      </c>
      <c r="K5" s="10">
        <f>IF(D5="","",IF(AND(C5="Boleta",IFERROR(VLOOKUP(D5,Reglas!$A$6:$E$16,2,FALSE),"")="Sí"),"Con boleta no hay crédito: pide factura. ","")&amp;IFERROR(VLOOKUP(D5,Reglas!$A$6:$E$16,5,FALSE),"Elige una categoría de la lista."))</f>
        <v/>
      </c>
    </row>
    <row r="6">
      <c r="A6" s="6" t="n">
        <v>46297</v>
      </c>
      <c r="B6" s="7" t="inlineStr">
        <is>
          <t>Distribuidora Los Aromos (ejemplo)</t>
        </is>
      </c>
      <c r="C6" s="7" t="inlineStr">
        <is>
          <t>Factura</t>
        </is>
      </c>
      <c r="D6" s="7" t="inlineStr">
        <is>
          <t>Mercadería o insumos del giro</t>
        </is>
      </c>
      <c r="E6" s="8" t="n">
        <v>850000</v>
      </c>
      <c r="F6" s="8">
        <f>IF(E6="","",IF(C6="Boleta",0,IF(IFERROR(VLOOKUP(D6,Reglas!$A$6:$E$16,4,FALSE),"Sí")="No",0,ROUND(E6*Reglas!$B$3,0))))</f>
        <v/>
      </c>
      <c r="G6" s="9">
        <f>IF(E6="","",E6+N(F6))</f>
        <v/>
      </c>
      <c r="H6" s="10">
        <f>IF(D6="","",IF(C6="Boleta","No",IFERROR(VLOOKUP(D6,Reglas!$A$6:$E$16,2,FALSE),"")))</f>
        <v/>
      </c>
      <c r="I6" s="9">
        <f>IF(E6="","",IF(H6="Sí",N(F6),0))</f>
        <v/>
      </c>
      <c r="J6" s="10">
        <f>IF(D6="","",IFERROR(VLOOKUP(D6,Reglas!$A$6:$E$16,3,FALSE),""))</f>
        <v/>
      </c>
      <c r="K6" s="10">
        <f>IF(D6="","",IF(AND(C6="Boleta",IFERROR(VLOOKUP(D6,Reglas!$A$6:$E$16,2,FALSE),"")="Sí"),"Con boleta no hay crédito: pide factura. ","")&amp;IFERROR(VLOOKUP(D6,Reglas!$A$6:$E$16,5,FALSE),"Elige una categoría de la lista."))</f>
        <v/>
      </c>
    </row>
    <row r="7">
      <c r="A7" s="6" t="n">
        <v>46300</v>
      </c>
      <c r="B7" s="7" t="inlineStr">
        <is>
          <t>Ferretería El Perno (ejemplo)</t>
        </is>
      </c>
      <c r="C7" s="7" t="inlineStr">
        <is>
          <t>Boleta</t>
        </is>
      </c>
      <c r="D7" s="7" t="inlineStr">
        <is>
          <t>Mercadería o insumos del giro</t>
        </is>
      </c>
      <c r="E7" s="8" t="n">
        <v>23800</v>
      </c>
      <c r="F7" s="8">
        <f>IF(E7="","",IF(C7="Boleta",0,IF(IFERROR(VLOOKUP(D7,Reglas!$A$6:$E$16,4,FALSE),"Sí")="No",0,ROUND(E7*Reglas!$B$3,0))))</f>
        <v/>
      </c>
      <c r="G7" s="9">
        <f>IF(E7="","",E7+N(F7))</f>
        <v/>
      </c>
      <c r="H7" s="10">
        <f>IF(D7="","",IF(C7="Boleta","No",IFERROR(VLOOKUP(D7,Reglas!$A$6:$E$16,2,FALSE),"")))</f>
        <v/>
      </c>
      <c r="I7" s="9">
        <f>IF(E7="","",IF(H7="Sí",N(F7),0))</f>
        <v/>
      </c>
      <c r="J7" s="10">
        <f>IF(D7="","",IFERROR(VLOOKUP(D7,Reglas!$A$6:$E$16,3,FALSE),""))</f>
        <v/>
      </c>
      <c r="K7" s="10">
        <f>IF(D7="","",IF(AND(C7="Boleta",IFERROR(VLOOKUP(D7,Reglas!$A$6:$E$16,2,FALSE),"")="Sí"),"Con boleta no hay crédito: pide factura. ","")&amp;IFERROR(VLOOKUP(D7,Reglas!$A$6:$E$16,5,FALSE),"Elige una categoría de la lista."))</f>
        <v/>
      </c>
    </row>
    <row r="8">
      <c r="A8" s="6" t="n">
        <v>46301</v>
      </c>
      <c r="B8" s="7" t="inlineStr">
        <is>
          <t>Servicentro El Roble (ejemplo)</t>
        </is>
      </c>
      <c r="C8" s="7" t="inlineStr">
        <is>
          <t>Factura</t>
        </is>
      </c>
      <c r="D8" s="7" t="inlineStr">
        <is>
          <t>Automóvil, station wagon o similar</t>
        </is>
      </c>
      <c r="E8" s="8" t="n">
        <v>42017</v>
      </c>
      <c r="F8" s="8">
        <f>IF(E8="","",IF(C8="Boleta",0,IF(IFERROR(VLOOKUP(D8,Reglas!$A$6:$E$16,4,FALSE),"Sí")="No",0,ROUND(E8*Reglas!$B$3,0))))</f>
        <v/>
      </c>
      <c r="G8" s="9">
        <f>IF(E8="","",E8+N(F8))</f>
        <v/>
      </c>
      <c r="H8" s="10">
        <f>IF(D8="","",IF(C8="Boleta","No",IFERROR(VLOOKUP(D8,Reglas!$A$6:$E$16,2,FALSE),"")))</f>
        <v/>
      </c>
      <c r="I8" s="9">
        <f>IF(E8="","",IF(H8="Sí",N(F8),0))</f>
        <v/>
      </c>
      <c r="J8" s="10">
        <f>IF(D8="","",IFERROR(VLOOKUP(D8,Reglas!$A$6:$E$16,3,FALSE),""))</f>
        <v/>
      </c>
      <c r="K8" s="10">
        <f>IF(D8="","",IF(AND(C8="Boleta",IFERROR(VLOOKUP(D8,Reglas!$A$6:$E$16,2,FALSE),"")="Sí"),"Con boleta no hay crédito: pide factura. ","")&amp;IFERROR(VLOOKUP(D8,Reglas!$A$6:$E$16,5,FALSE),"Elige una categoría de la lista."))</f>
        <v/>
      </c>
    </row>
    <row r="9">
      <c r="A9" s="6" t="n">
        <v>46301</v>
      </c>
      <c r="B9" s="7" t="inlineStr">
        <is>
          <t>Servicentro El Roble (ejemplo)</t>
        </is>
      </c>
      <c r="C9" s="7" t="inlineStr">
        <is>
          <t>Factura</t>
        </is>
      </c>
      <c r="D9" s="7" t="inlineStr">
        <is>
          <t>Camioneta, furgón o jeep usado en el giro</t>
        </is>
      </c>
      <c r="E9" s="8" t="n">
        <v>63025</v>
      </c>
      <c r="F9" s="8">
        <f>IF(E9="","",IF(C9="Boleta",0,IF(IFERROR(VLOOKUP(D9,Reglas!$A$6:$E$16,4,FALSE),"Sí")="No",0,ROUND(E9*Reglas!$B$3,0))))</f>
        <v/>
      </c>
      <c r="G9" s="9">
        <f>IF(E9="","",E9+N(F9))</f>
        <v/>
      </c>
      <c r="H9" s="10">
        <f>IF(D9="","",IF(C9="Boleta","No",IFERROR(VLOOKUP(D9,Reglas!$A$6:$E$16,2,FALSE),"")))</f>
        <v/>
      </c>
      <c r="I9" s="9">
        <f>IF(E9="","",IF(H9="Sí",N(F9),0))</f>
        <v/>
      </c>
      <c r="J9" s="10">
        <f>IF(D9="","",IFERROR(VLOOKUP(D9,Reglas!$A$6:$E$16,3,FALSE),""))</f>
        <v/>
      </c>
      <c r="K9" s="10">
        <f>IF(D9="","",IF(AND(C9="Boleta",IFERROR(VLOOKUP(D9,Reglas!$A$6:$E$16,2,FALSE),"")="Sí"),"Con boleta no hay crédito: pide factura. ","")&amp;IFERROR(VLOOKUP(D9,Reglas!$A$6:$E$16,5,FALSE),"Elige una categoría de la lista."))</f>
        <v/>
      </c>
    </row>
    <row r="10">
      <c r="A10" s="6" t="n">
        <v>46304</v>
      </c>
      <c r="B10" s="7" t="inlineStr">
        <is>
          <t>Supermercado La Esquina (ejemplo)</t>
        </is>
      </c>
      <c r="C10" s="7" t="inlineStr">
        <is>
          <t>Boleta</t>
        </is>
      </c>
      <c r="D10" s="7" t="inlineStr">
        <is>
          <t>Compra personal en supermercado o restaurante</t>
        </is>
      </c>
      <c r="E10" s="8" t="n">
        <v>38900</v>
      </c>
      <c r="F10" s="8">
        <f>IF(E10="","",IF(C10="Boleta",0,IF(IFERROR(VLOOKUP(D10,Reglas!$A$6:$E$16,4,FALSE),"Sí")="No",0,ROUND(E10*Reglas!$B$3,0))))</f>
        <v/>
      </c>
      <c r="G10" s="9">
        <f>IF(E10="","",E10+N(F10))</f>
        <v/>
      </c>
      <c r="H10" s="10">
        <f>IF(D10="","",IF(C10="Boleta","No",IFERROR(VLOOKUP(D10,Reglas!$A$6:$E$16,2,FALSE),"")))</f>
        <v/>
      </c>
      <c r="I10" s="9">
        <f>IF(E10="","",IF(H10="Sí",N(F10),0))</f>
        <v/>
      </c>
      <c r="J10" s="10">
        <f>IF(D10="","",IFERROR(VLOOKUP(D10,Reglas!$A$6:$E$16,3,FALSE),""))</f>
        <v/>
      </c>
      <c r="K10" s="10">
        <f>IF(D10="","",IF(AND(C10="Boleta",IFERROR(VLOOKUP(D10,Reglas!$A$6:$E$16,2,FALSE),"")="Sí"),"Con boleta no hay crédito: pide factura. ","")&amp;IFERROR(VLOOKUP(D10,Reglas!$A$6:$E$16,5,FALSE),"Elige una categoría de la lista."))</f>
        <v/>
      </c>
    </row>
    <row r="11">
      <c r="A11" s="6" t="n">
        <v>46309</v>
      </c>
      <c r="B11" s="7" t="inlineStr">
        <is>
          <t>Cocinería Doña Rosa (ejemplo)</t>
        </is>
      </c>
      <c r="C11" s="7" t="inlineStr">
        <is>
          <t>Factura</t>
        </is>
      </c>
      <c r="D11" s="7" t="inlineStr">
        <is>
          <t>Colación de trabajadores</t>
        </is>
      </c>
      <c r="E11" s="8" t="n">
        <v>120000</v>
      </c>
      <c r="F11" s="8">
        <f>IF(E11="","",IF(C11="Boleta",0,IF(IFERROR(VLOOKUP(D11,Reglas!$A$6:$E$16,4,FALSE),"Sí")="No",0,ROUND(E11*Reglas!$B$3,0))))</f>
        <v/>
      </c>
      <c r="G11" s="9">
        <f>IF(E11="","",E11+N(F11))</f>
        <v/>
      </c>
      <c r="H11" s="10">
        <f>IF(D11="","",IF(C11="Boleta","No",IFERROR(VLOOKUP(D11,Reglas!$A$6:$E$16,2,FALSE),"")))</f>
        <v/>
      </c>
      <c r="I11" s="9">
        <f>IF(E11="","",IF(H11="Sí",N(F11),0))</f>
        <v/>
      </c>
      <c r="J11" s="10">
        <f>IF(D11="","",IFERROR(VLOOKUP(D11,Reglas!$A$6:$E$16,3,FALSE),""))</f>
        <v/>
      </c>
      <c r="K11" s="10">
        <f>IF(D11="","",IF(AND(C11="Boleta",IFERROR(VLOOKUP(D11,Reglas!$A$6:$E$16,2,FALSE),"")="Sí"),"Con boleta no hay crédito: pide factura. ","")&amp;IFERROR(VLOOKUP(D11,Reglas!$A$6:$E$16,5,FALSE),"Elige una categoría de la lista."))</f>
        <v/>
      </c>
    </row>
    <row r="12">
      <c r="A12" s="6" t="n">
        <v>46313</v>
      </c>
      <c r="B12" s="7" t="inlineStr">
        <is>
          <t>Regalos del Sur (ejemplo)</t>
        </is>
      </c>
      <c r="C12" s="7" t="inlineStr">
        <is>
          <t>Factura</t>
        </is>
      </c>
      <c r="D12" s="7" t="inlineStr">
        <is>
          <t>Regalos a trabajadores</t>
        </is>
      </c>
      <c r="E12" s="8" t="n">
        <v>100000</v>
      </c>
      <c r="F12" s="8">
        <f>IF(E12="","",IF(C12="Boleta",0,IF(IFERROR(VLOOKUP(D12,Reglas!$A$6:$E$16,4,FALSE),"Sí")="No",0,ROUND(E12*Reglas!$B$3,0))))</f>
        <v/>
      </c>
      <c r="G12" s="9">
        <f>IF(E12="","",E12+N(F12))</f>
        <v/>
      </c>
      <c r="H12" s="10">
        <f>IF(D12="","",IF(C12="Boleta","No",IFERROR(VLOOKUP(D12,Reglas!$A$6:$E$16,2,FALSE),"")))</f>
        <v/>
      </c>
      <c r="I12" s="9">
        <f>IF(E12="","",IF(H12="Sí",N(F12),0))</f>
        <v/>
      </c>
      <c r="J12" s="10">
        <f>IF(D12="","",IFERROR(VLOOKUP(D12,Reglas!$A$6:$E$16,3,FALSE),""))</f>
        <v/>
      </c>
      <c r="K12" s="10">
        <f>IF(D12="","",IF(AND(C12="Boleta",IFERROR(VLOOKUP(D12,Reglas!$A$6:$E$16,2,FALSE),"")="Sí"),"Con boleta no hay crédito: pide factura. ","")&amp;IFERROR(VLOOKUP(D12,Reglas!$A$6:$E$16,5,FALSE),"Elige una categoría de la lista."))</f>
        <v/>
      </c>
    </row>
    <row r="13">
      <c r="A13" s="6" t="n">
        <v>46315</v>
      </c>
      <c r="B13" s="7" t="inlineStr">
        <is>
          <t>Viña Cerro Azul (ejemplo)</t>
        </is>
      </c>
      <c r="C13" s="7" t="inlineStr">
        <is>
          <t>Factura</t>
        </is>
      </c>
      <c r="D13" s="7" t="inlineStr">
        <is>
          <t>Regalos a clientes</t>
        </is>
      </c>
      <c r="E13" s="8" t="n">
        <v>60000</v>
      </c>
      <c r="F13" s="8">
        <f>IF(E13="","",IF(C13="Boleta",0,IF(IFERROR(VLOOKUP(D13,Reglas!$A$6:$E$16,4,FALSE),"Sí")="No",0,ROUND(E13*Reglas!$B$3,0))))</f>
        <v/>
      </c>
      <c r="G13" s="9">
        <f>IF(E13="","",E13+N(F13))</f>
        <v/>
      </c>
      <c r="H13" s="10">
        <f>IF(D13="","",IF(C13="Boleta","No",IFERROR(VLOOKUP(D13,Reglas!$A$6:$E$16,2,FALSE),"")))</f>
        <v/>
      </c>
      <c r="I13" s="9">
        <f>IF(E13="","",IF(H13="Sí",N(F13),0))</f>
        <v/>
      </c>
      <c r="J13" s="10">
        <f>IF(D13="","",IFERROR(VLOOKUP(D13,Reglas!$A$6:$E$16,3,FALSE),""))</f>
        <v/>
      </c>
      <c r="K13" s="10">
        <f>IF(D13="","",IF(AND(C13="Boleta",IFERROR(VLOOKUP(D13,Reglas!$A$6:$E$16,2,FALSE),"")="Sí"),"Con boleta no hay crédito: pide factura. ","")&amp;IFERROR(VLOOKUP(D13,Reglas!$A$6:$E$16,5,FALSE),"Elige una categoría de la lista."))</f>
        <v/>
      </c>
    </row>
    <row r="14">
      <c r="A14" s="6" t="n"/>
      <c r="B14" s="7" t="n"/>
      <c r="C14" s="7" t="n"/>
      <c r="D14" s="7" t="n"/>
      <c r="E14" s="8" t="n"/>
      <c r="F14" s="8">
        <f>IF(E14="","",IF(C14="Boleta",0,IF(IFERROR(VLOOKUP(D14,Reglas!$A$6:$E$16,4,FALSE),"Sí")="No",0,ROUND(E14*Reglas!$B$3,0))))</f>
        <v/>
      </c>
      <c r="G14" s="9">
        <f>IF(E14="","",E14+N(F14))</f>
        <v/>
      </c>
      <c r="H14" s="10">
        <f>IF(D14="","",IF(C14="Boleta","No",IFERROR(VLOOKUP(D14,Reglas!$A$6:$E$16,2,FALSE),"")))</f>
        <v/>
      </c>
      <c r="I14" s="9">
        <f>IF(E14="","",IF(H14="Sí",N(F14),0))</f>
        <v/>
      </c>
      <c r="J14" s="10">
        <f>IF(D14="","",IFERROR(VLOOKUP(D14,Reglas!$A$6:$E$16,3,FALSE),""))</f>
        <v/>
      </c>
      <c r="K14" s="10">
        <f>IF(D14="","",IF(AND(C14="Boleta",IFERROR(VLOOKUP(D14,Reglas!$A$6:$E$16,2,FALSE),"")="Sí"),"Con boleta no hay crédito: pide factura. ","")&amp;IFERROR(VLOOKUP(D14,Reglas!$A$6:$E$16,5,FALSE),"Elige una categoría de la lista."))</f>
        <v/>
      </c>
    </row>
    <row r="15">
      <c r="A15" s="6" t="n"/>
      <c r="B15" s="7" t="n"/>
      <c r="C15" s="7" t="n"/>
      <c r="D15" s="7" t="n"/>
      <c r="E15" s="8" t="n"/>
      <c r="F15" s="8">
        <f>IF(E15="","",IF(C15="Boleta",0,IF(IFERROR(VLOOKUP(D15,Reglas!$A$6:$E$16,4,FALSE),"Sí")="No",0,ROUND(E15*Reglas!$B$3,0))))</f>
        <v/>
      </c>
      <c r="G15" s="9">
        <f>IF(E15="","",E15+N(F15))</f>
        <v/>
      </c>
      <c r="H15" s="10">
        <f>IF(D15="","",IF(C15="Boleta","No",IFERROR(VLOOKUP(D15,Reglas!$A$6:$E$16,2,FALSE),"")))</f>
        <v/>
      </c>
      <c r="I15" s="9">
        <f>IF(E15="","",IF(H15="Sí",N(F15),0))</f>
        <v/>
      </c>
      <c r="J15" s="10">
        <f>IF(D15="","",IFERROR(VLOOKUP(D15,Reglas!$A$6:$E$16,3,FALSE),""))</f>
        <v/>
      </c>
      <c r="K15" s="10">
        <f>IF(D15="","",IF(AND(C15="Boleta",IFERROR(VLOOKUP(D15,Reglas!$A$6:$E$16,2,FALSE),"")="Sí"),"Con boleta no hay crédito: pide factura. ","")&amp;IFERROR(VLOOKUP(D15,Reglas!$A$6:$E$16,5,FALSE),"Elige una categoría de la lista."))</f>
        <v/>
      </c>
    </row>
    <row r="16">
      <c r="A16" s="6" t="n"/>
      <c r="B16" s="7" t="n"/>
      <c r="C16" s="7" t="n"/>
      <c r="D16" s="7" t="n"/>
      <c r="E16" s="8" t="n"/>
      <c r="F16" s="8">
        <f>IF(E16="","",IF(C16="Boleta",0,IF(IFERROR(VLOOKUP(D16,Reglas!$A$6:$E$16,4,FALSE),"Sí")="No",0,ROUND(E16*Reglas!$B$3,0))))</f>
        <v/>
      </c>
      <c r="G16" s="9">
        <f>IF(E16="","",E16+N(F16))</f>
        <v/>
      </c>
      <c r="H16" s="10">
        <f>IF(D16="","",IF(C16="Boleta","No",IFERROR(VLOOKUP(D16,Reglas!$A$6:$E$16,2,FALSE),"")))</f>
        <v/>
      </c>
      <c r="I16" s="9">
        <f>IF(E16="","",IF(H16="Sí",N(F16),0))</f>
        <v/>
      </c>
      <c r="J16" s="10">
        <f>IF(D16="","",IFERROR(VLOOKUP(D16,Reglas!$A$6:$E$16,3,FALSE),""))</f>
        <v/>
      </c>
      <c r="K16" s="10">
        <f>IF(D16="","",IF(AND(C16="Boleta",IFERROR(VLOOKUP(D16,Reglas!$A$6:$E$16,2,FALSE),"")="Sí"),"Con boleta no hay crédito: pide factura. ","")&amp;IFERROR(VLOOKUP(D16,Reglas!$A$6:$E$16,5,FALSE),"Elige una categoría de la lista."))</f>
        <v/>
      </c>
    </row>
    <row r="17">
      <c r="A17" s="6" t="n"/>
      <c r="B17" s="7" t="n"/>
      <c r="C17" s="7" t="n"/>
      <c r="D17" s="7" t="n"/>
      <c r="E17" s="8" t="n"/>
      <c r="F17" s="8">
        <f>IF(E17="","",IF(C17="Boleta",0,IF(IFERROR(VLOOKUP(D17,Reglas!$A$6:$E$16,4,FALSE),"Sí")="No",0,ROUND(E17*Reglas!$B$3,0))))</f>
        <v/>
      </c>
      <c r="G17" s="9">
        <f>IF(E17="","",E17+N(F17))</f>
        <v/>
      </c>
      <c r="H17" s="10">
        <f>IF(D17="","",IF(C17="Boleta","No",IFERROR(VLOOKUP(D17,Reglas!$A$6:$E$16,2,FALSE),"")))</f>
        <v/>
      </c>
      <c r="I17" s="9">
        <f>IF(E17="","",IF(H17="Sí",N(F17),0))</f>
        <v/>
      </c>
      <c r="J17" s="10">
        <f>IF(D17="","",IFERROR(VLOOKUP(D17,Reglas!$A$6:$E$16,3,FALSE),""))</f>
        <v/>
      </c>
      <c r="K17" s="10">
        <f>IF(D17="","",IF(AND(C17="Boleta",IFERROR(VLOOKUP(D17,Reglas!$A$6:$E$16,2,FALSE),"")="Sí"),"Con boleta no hay crédito: pide factura. ","")&amp;IFERROR(VLOOKUP(D17,Reglas!$A$6:$E$16,5,FALSE),"Elige una categoría de la lista."))</f>
        <v/>
      </c>
    </row>
    <row r="18">
      <c r="A18" s="6" t="n"/>
      <c r="B18" s="7" t="n"/>
      <c r="C18" s="7" t="n"/>
      <c r="D18" s="7" t="n"/>
      <c r="E18" s="8" t="n"/>
      <c r="F18" s="8">
        <f>IF(E18="","",IF(C18="Boleta",0,IF(IFERROR(VLOOKUP(D18,Reglas!$A$6:$E$16,4,FALSE),"Sí")="No",0,ROUND(E18*Reglas!$B$3,0))))</f>
        <v/>
      </c>
      <c r="G18" s="9">
        <f>IF(E18="","",E18+N(F18))</f>
        <v/>
      </c>
      <c r="H18" s="10">
        <f>IF(D18="","",IF(C18="Boleta","No",IFERROR(VLOOKUP(D18,Reglas!$A$6:$E$16,2,FALSE),"")))</f>
        <v/>
      </c>
      <c r="I18" s="9">
        <f>IF(E18="","",IF(H18="Sí",N(F18),0))</f>
        <v/>
      </c>
      <c r="J18" s="10">
        <f>IF(D18="","",IFERROR(VLOOKUP(D18,Reglas!$A$6:$E$16,3,FALSE),""))</f>
        <v/>
      </c>
      <c r="K18" s="10">
        <f>IF(D18="","",IF(AND(C18="Boleta",IFERROR(VLOOKUP(D18,Reglas!$A$6:$E$16,2,FALSE),"")="Sí"),"Con boleta no hay crédito: pide factura. ","")&amp;IFERROR(VLOOKUP(D18,Reglas!$A$6:$E$16,5,FALSE),"Elige una categoría de la lista."))</f>
        <v/>
      </c>
    </row>
    <row r="19">
      <c r="A19" s="6" t="n"/>
      <c r="B19" s="7" t="n"/>
      <c r="C19" s="7" t="n"/>
      <c r="D19" s="7" t="n"/>
      <c r="E19" s="8" t="n"/>
      <c r="F19" s="8">
        <f>IF(E19="","",IF(C19="Boleta",0,IF(IFERROR(VLOOKUP(D19,Reglas!$A$6:$E$16,4,FALSE),"Sí")="No",0,ROUND(E19*Reglas!$B$3,0))))</f>
        <v/>
      </c>
      <c r="G19" s="9">
        <f>IF(E19="","",E19+N(F19))</f>
        <v/>
      </c>
      <c r="H19" s="10">
        <f>IF(D19="","",IF(C19="Boleta","No",IFERROR(VLOOKUP(D19,Reglas!$A$6:$E$16,2,FALSE),"")))</f>
        <v/>
      </c>
      <c r="I19" s="9">
        <f>IF(E19="","",IF(H19="Sí",N(F19),0))</f>
        <v/>
      </c>
      <c r="J19" s="10">
        <f>IF(D19="","",IFERROR(VLOOKUP(D19,Reglas!$A$6:$E$16,3,FALSE),""))</f>
        <v/>
      </c>
      <c r="K19" s="10">
        <f>IF(D19="","",IF(AND(C19="Boleta",IFERROR(VLOOKUP(D19,Reglas!$A$6:$E$16,2,FALSE),"")="Sí"),"Con boleta no hay crédito: pide factura. ","")&amp;IFERROR(VLOOKUP(D19,Reglas!$A$6:$E$16,5,FALSE),"Elige una categoría de la lista."))</f>
        <v/>
      </c>
    </row>
    <row r="20">
      <c r="A20" s="6" t="n"/>
      <c r="B20" s="7" t="n"/>
      <c r="C20" s="7" t="n"/>
      <c r="D20" s="7" t="n"/>
      <c r="E20" s="8" t="n"/>
      <c r="F20" s="8">
        <f>IF(E20="","",IF(C20="Boleta",0,IF(IFERROR(VLOOKUP(D20,Reglas!$A$6:$E$16,4,FALSE),"Sí")="No",0,ROUND(E20*Reglas!$B$3,0))))</f>
        <v/>
      </c>
      <c r="G20" s="9">
        <f>IF(E20="","",E20+N(F20))</f>
        <v/>
      </c>
      <c r="H20" s="10">
        <f>IF(D20="","",IF(C20="Boleta","No",IFERROR(VLOOKUP(D20,Reglas!$A$6:$E$16,2,FALSE),"")))</f>
        <v/>
      </c>
      <c r="I20" s="9">
        <f>IF(E20="","",IF(H20="Sí",N(F20),0))</f>
        <v/>
      </c>
      <c r="J20" s="10">
        <f>IF(D20="","",IFERROR(VLOOKUP(D20,Reglas!$A$6:$E$16,3,FALSE),""))</f>
        <v/>
      </c>
      <c r="K20" s="10">
        <f>IF(D20="","",IF(AND(C20="Boleta",IFERROR(VLOOKUP(D20,Reglas!$A$6:$E$16,2,FALSE),"")="Sí"),"Con boleta no hay crédito: pide factura. ","")&amp;IFERROR(VLOOKUP(D20,Reglas!$A$6:$E$16,5,FALSE),"Elige una categoría de la lista."))</f>
        <v/>
      </c>
    </row>
    <row r="21">
      <c r="A21" s="6" t="n"/>
      <c r="B21" s="7" t="n"/>
      <c r="C21" s="7" t="n"/>
      <c r="D21" s="7" t="n"/>
      <c r="E21" s="8" t="n"/>
      <c r="F21" s="8">
        <f>IF(E21="","",IF(C21="Boleta",0,IF(IFERROR(VLOOKUP(D21,Reglas!$A$6:$E$16,4,FALSE),"Sí")="No",0,ROUND(E21*Reglas!$B$3,0))))</f>
        <v/>
      </c>
      <c r="G21" s="9">
        <f>IF(E21="","",E21+N(F21))</f>
        <v/>
      </c>
      <c r="H21" s="10">
        <f>IF(D21="","",IF(C21="Boleta","No",IFERROR(VLOOKUP(D21,Reglas!$A$6:$E$16,2,FALSE),"")))</f>
        <v/>
      </c>
      <c r="I21" s="9">
        <f>IF(E21="","",IF(H21="Sí",N(F21),0))</f>
        <v/>
      </c>
      <c r="J21" s="10">
        <f>IF(D21="","",IFERROR(VLOOKUP(D21,Reglas!$A$6:$E$16,3,FALSE),""))</f>
        <v/>
      </c>
      <c r="K21" s="10">
        <f>IF(D21="","",IF(AND(C21="Boleta",IFERROR(VLOOKUP(D21,Reglas!$A$6:$E$16,2,FALSE),"")="Sí"),"Con boleta no hay crédito: pide factura. ","")&amp;IFERROR(VLOOKUP(D21,Reglas!$A$6:$E$16,5,FALSE),"Elige una categoría de la lista."))</f>
        <v/>
      </c>
    </row>
    <row r="22">
      <c r="A22" s="6" t="n"/>
      <c r="B22" s="7" t="n"/>
      <c r="C22" s="7" t="n"/>
      <c r="D22" s="7" t="n"/>
      <c r="E22" s="8" t="n"/>
      <c r="F22" s="8">
        <f>IF(E22="","",IF(C22="Boleta",0,IF(IFERROR(VLOOKUP(D22,Reglas!$A$6:$E$16,4,FALSE),"Sí")="No",0,ROUND(E22*Reglas!$B$3,0))))</f>
        <v/>
      </c>
      <c r="G22" s="9">
        <f>IF(E22="","",E22+N(F22))</f>
        <v/>
      </c>
      <c r="H22" s="10">
        <f>IF(D22="","",IF(C22="Boleta","No",IFERROR(VLOOKUP(D22,Reglas!$A$6:$E$16,2,FALSE),"")))</f>
        <v/>
      </c>
      <c r="I22" s="9">
        <f>IF(E22="","",IF(H22="Sí",N(F22),0))</f>
        <v/>
      </c>
      <c r="J22" s="10">
        <f>IF(D22="","",IFERROR(VLOOKUP(D22,Reglas!$A$6:$E$16,3,FALSE),""))</f>
        <v/>
      </c>
      <c r="K22" s="10">
        <f>IF(D22="","",IF(AND(C22="Boleta",IFERROR(VLOOKUP(D22,Reglas!$A$6:$E$16,2,FALSE),"")="Sí"),"Con boleta no hay crédito: pide factura. ","")&amp;IFERROR(VLOOKUP(D22,Reglas!$A$6:$E$16,5,FALSE),"Elige una categoría de la lista."))</f>
        <v/>
      </c>
    </row>
    <row r="23">
      <c r="A23" s="6" t="n"/>
      <c r="B23" s="7" t="n"/>
      <c r="C23" s="7" t="n"/>
      <c r="D23" s="7" t="n"/>
      <c r="E23" s="8" t="n"/>
      <c r="F23" s="8">
        <f>IF(E23="","",IF(C23="Boleta",0,IF(IFERROR(VLOOKUP(D23,Reglas!$A$6:$E$16,4,FALSE),"Sí")="No",0,ROUND(E23*Reglas!$B$3,0))))</f>
        <v/>
      </c>
      <c r="G23" s="9">
        <f>IF(E23="","",E23+N(F23))</f>
        <v/>
      </c>
      <c r="H23" s="10">
        <f>IF(D23="","",IF(C23="Boleta","No",IFERROR(VLOOKUP(D23,Reglas!$A$6:$E$16,2,FALSE),"")))</f>
        <v/>
      </c>
      <c r="I23" s="9">
        <f>IF(E23="","",IF(H23="Sí",N(F23),0))</f>
        <v/>
      </c>
      <c r="J23" s="10">
        <f>IF(D23="","",IFERROR(VLOOKUP(D23,Reglas!$A$6:$E$16,3,FALSE),""))</f>
        <v/>
      </c>
      <c r="K23" s="10">
        <f>IF(D23="","",IF(AND(C23="Boleta",IFERROR(VLOOKUP(D23,Reglas!$A$6:$E$16,2,FALSE),"")="Sí"),"Con boleta no hay crédito: pide factura. ","")&amp;IFERROR(VLOOKUP(D23,Reglas!$A$6:$E$16,5,FALSE),"Elige una categoría de la lista."))</f>
        <v/>
      </c>
    </row>
    <row r="24">
      <c r="A24" s="6" t="n"/>
      <c r="B24" s="7" t="n"/>
      <c r="C24" s="7" t="n"/>
      <c r="D24" s="7" t="n"/>
      <c r="E24" s="8" t="n"/>
      <c r="F24" s="8">
        <f>IF(E24="","",IF(C24="Boleta",0,IF(IFERROR(VLOOKUP(D24,Reglas!$A$6:$E$16,4,FALSE),"Sí")="No",0,ROUND(E24*Reglas!$B$3,0))))</f>
        <v/>
      </c>
      <c r="G24" s="9">
        <f>IF(E24="","",E24+N(F24))</f>
        <v/>
      </c>
      <c r="H24" s="10">
        <f>IF(D24="","",IF(C24="Boleta","No",IFERROR(VLOOKUP(D24,Reglas!$A$6:$E$16,2,FALSE),"")))</f>
        <v/>
      </c>
      <c r="I24" s="9">
        <f>IF(E24="","",IF(H24="Sí",N(F24),0))</f>
        <v/>
      </c>
      <c r="J24" s="10">
        <f>IF(D24="","",IFERROR(VLOOKUP(D24,Reglas!$A$6:$E$16,3,FALSE),""))</f>
        <v/>
      </c>
      <c r="K24" s="10">
        <f>IF(D24="","",IF(AND(C24="Boleta",IFERROR(VLOOKUP(D24,Reglas!$A$6:$E$16,2,FALSE),"")="Sí"),"Con boleta no hay crédito: pide factura. ","")&amp;IFERROR(VLOOKUP(D24,Reglas!$A$6:$E$16,5,FALSE),"Elige una categoría de la lista."))</f>
        <v/>
      </c>
    </row>
    <row r="25">
      <c r="A25" s="6" t="n"/>
      <c r="B25" s="7" t="n"/>
      <c r="C25" s="7" t="n"/>
      <c r="D25" s="7" t="n"/>
      <c r="E25" s="8" t="n"/>
      <c r="F25" s="8">
        <f>IF(E25="","",IF(C25="Boleta",0,IF(IFERROR(VLOOKUP(D25,Reglas!$A$6:$E$16,4,FALSE),"Sí")="No",0,ROUND(E25*Reglas!$B$3,0))))</f>
        <v/>
      </c>
      <c r="G25" s="9">
        <f>IF(E25="","",E25+N(F25))</f>
        <v/>
      </c>
      <c r="H25" s="10">
        <f>IF(D25="","",IF(C25="Boleta","No",IFERROR(VLOOKUP(D25,Reglas!$A$6:$E$16,2,FALSE),"")))</f>
        <v/>
      </c>
      <c r="I25" s="9">
        <f>IF(E25="","",IF(H25="Sí",N(F25),0))</f>
        <v/>
      </c>
      <c r="J25" s="10">
        <f>IF(D25="","",IFERROR(VLOOKUP(D25,Reglas!$A$6:$E$16,3,FALSE),""))</f>
        <v/>
      </c>
      <c r="K25" s="10">
        <f>IF(D25="","",IF(AND(C25="Boleta",IFERROR(VLOOKUP(D25,Reglas!$A$6:$E$16,2,FALSE),"")="Sí"),"Con boleta no hay crédito: pide factura. ","")&amp;IFERROR(VLOOKUP(D25,Reglas!$A$6:$E$16,5,FALSE),"Elige una categoría de la lista."))</f>
        <v/>
      </c>
    </row>
    <row r="26">
      <c r="A26" s="6" t="n"/>
      <c r="B26" s="7" t="n"/>
      <c r="C26" s="7" t="n"/>
      <c r="D26" s="7" t="n"/>
      <c r="E26" s="8" t="n"/>
      <c r="F26" s="8">
        <f>IF(E26="","",IF(C26="Boleta",0,IF(IFERROR(VLOOKUP(D26,Reglas!$A$6:$E$16,4,FALSE),"Sí")="No",0,ROUND(E26*Reglas!$B$3,0))))</f>
        <v/>
      </c>
      <c r="G26" s="9">
        <f>IF(E26="","",E26+N(F26))</f>
        <v/>
      </c>
      <c r="H26" s="10">
        <f>IF(D26="","",IF(C26="Boleta","No",IFERROR(VLOOKUP(D26,Reglas!$A$6:$E$16,2,FALSE),"")))</f>
        <v/>
      </c>
      <c r="I26" s="9">
        <f>IF(E26="","",IF(H26="Sí",N(F26),0))</f>
        <v/>
      </c>
      <c r="J26" s="10">
        <f>IF(D26="","",IFERROR(VLOOKUP(D26,Reglas!$A$6:$E$16,3,FALSE),""))</f>
        <v/>
      </c>
      <c r="K26" s="10">
        <f>IF(D26="","",IF(AND(C26="Boleta",IFERROR(VLOOKUP(D26,Reglas!$A$6:$E$16,2,FALSE),"")="Sí"),"Con boleta no hay crédito: pide factura. ","")&amp;IFERROR(VLOOKUP(D26,Reglas!$A$6:$E$16,5,FALSE),"Elige una categoría de la lista."))</f>
        <v/>
      </c>
    </row>
    <row r="27">
      <c r="A27" s="6" t="n"/>
      <c r="B27" s="7" t="n"/>
      <c r="C27" s="7" t="n"/>
      <c r="D27" s="7" t="n"/>
      <c r="E27" s="8" t="n"/>
      <c r="F27" s="8">
        <f>IF(E27="","",IF(C27="Boleta",0,IF(IFERROR(VLOOKUP(D27,Reglas!$A$6:$E$16,4,FALSE),"Sí")="No",0,ROUND(E27*Reglas!$B$3,0))))</f>
        <v/>
      </c>
      <c r="G27" s="9">
        <f>IF(E27="","",E27+N(F27))</f>
        <v/>
      </c>
      <c r="H27" s="10">
        <f>IF(D27="","",IF(C27="Boleta","No",IFERROR(VLOOKUP(D27,Reglas!$A$6:$E$16,2,FALSE),"")))</f>
        <v/>
      </c>
      <c r="I27" s="9">
        <f>IF(E27="","",IF(H27="Sí",N(F27),0))</f>
        <v/>
      </c>
      <c r="J27" s="10">
        <f>IF(D27="","",IFERROR(VLOOKUP(D27,Reglas!$A$6:$E$16,3,FALSE),""))</f>
        <v/>
      </c>
      <c r="K27" s="10">
        <f>IF(D27="","",IF(AND(C27="Boleta",IFERROR(VLOOKUP(D27,Reglas!$A$6:$E$16,2,FALSE),"")="Sí"),"Con boleta no hay crédito: pide factura. ","")&amp;IFERROR(VLOOKUP(D27,Reglas!$A$6:$E$16,5,FALSE),"Elige una categoría de la lista."))</f>
        <v/>
      </c>
    </row>
    <row r="28">
      <c r="A28" s="6" t="n"/>
      <c r="B28" s="7" t="n"/>
      <c r="C28" s="7" t="n"/>
      <c r="D28" s="7" t="n"/>
      <c r="E28" s="8" t="n"/>
      <c r="F28" s="8">
        <f>IF(E28="","",IF(C28="Boleta",0,IF(IFERROR(VLOOKUP(D28,Reglas!$A$6:$E$16,4,FALSE),"Sí")="No",0,ROUND(E28*Reglas!$B$3,0))))</f>
        <v/>
      </c>
      <c r="G28" s="9">
        <f>IF(E28="","",E28+N(F28))</f>
        <v/>
      </c>
      <c r="H28" s="10">
        <f>IF(D28="","",IF(C28="Boleta","No",IFERROR(VLOOKUP(D28,Reglas!$A$6:$E$16,2,FALSE),"")))</f>
        <v/>
      </c>
      <c r="I28" s="9">
        <f>IF(E28="","",IF(H28="Sí",N(F28),0))</f>
        <v/>
      </c>
      <c r="J28" s="10">
        <f>IF(D28="","",IFERROR(VLOOKUP(D28,Reglas!$A$6:$E$16,3,FALSE),""))</f>
        <v/>
      </c>
      <c r="K28" s="10">
        <f>IF(D28="","",IF(AND(C28="Boleta",IFERROR(VLOOKUP(D28,Reglas!$A$6:$E$16,2,FALSE),"")="Sí"),"Con boleta no hay crédito: pide factura. ","")&amp;IFERROR(VLOOKUP(D28,Reglas!$A$6:$E$16,5,FALSE),"Elige una categoría de la lista."))</f>
        <v/>
      </c>
    </row>
    <row r="29">
      <c r="A29" s="6" t="n"/>
      <c r="B29" s="7" t="n"/>
      <c r="C29" s="7" t="n"/>
      <c r="D29" s="7" t="n"/>
      <c r="E29" s="8" t="n"/>
      <c r="F29" s="8">
        <f>IF(E29="","",IF(C29="Boleta",0,IF(IFERROR(VLOOKUP(D29,Reglas!$A$6:$E$16,4,FALSE),"Sí")="No",0,ROUND(E29*Reglas!$B$3,0))))</f>
        <v/>
      </c>
      <c r="G29" s="9">
        <f>IF(E29="","",E29+N(F29))</f>
        <v/>
      </c>
      <c r="H29" s="10">
        <f>IF(D29="","",IF(C29="Boleta","No",IFERROR(VLOOKUP(D29,Reglas!$A$6:$E$16,2,FALSE),"")))</f>
        <v/>
      </c>
      <c r="I29" s="9">
        <f>IF(E29="","",IF(H29="Sí",N(F29),0))</f>
        <v/>
      </c>
      <c r="J29" s="10">
        <f>IF(D29="","",IFERROR(VLOOKUP(D29,Reglas!$A$6:$E$16,3,FALSE),""))</f>
        <v/>
      </c>
      <c r="K29" s="10">
        <f>IF(D29="","",IF(AND(C29="Boleta",IFERROR(VLOOKUP(D29,Reglas!$A$6:$E$16,2,FALSE),"")="Sí"),"Con boleta no hay crédito: pide factura. ","")&amp;IFERROR(VLOOKUP(D29,Reglas!$A$6:$E$16,5,FALSE),"Elige una categoría de la lista."))</f>
        <v/>
      </c>
    </row>
    <row r="30">
      <c r="A30" s="6" t="n"/>
      <c r="B30" s="7" t="n"/>
      <c r="C30" s="7" t="n"/>
      <c r="D30" s="7" t="n"/>
      <c r="E30" s="8" t="n"/>
      <c r="F30" s="8">
        <f>IF(E30="","",IF(C30="Boleta",0,IF(IFERROR(VLOOKUP(D30,Reglas!$A$6:$E$16,4,FALSE),"Sí")="No",0,ROUND(E30*Reglas!$B$3,0))))</f>
        <v/>
      </c>
      <c r="G30" s="9">
        <f>IF(E30="","",E30+N(F30))</f>
        <v/>
      </c>
      <c r="H30" s="10">
        <f>IF(D30="","",IF(C30="Boleta","No",IFERROR(VLOOKUP(D30,Reglas!$A$6:$E$16,2,FALSE),"")))</f>
        <v/>
      </c>
      <c r="I30" s="9">
        <f>IF(E30="","",IF(H30="Sí",N(F30),0))</f>
        <v/>
      </c>
      <c r="J30" s="10">
        <f>IF(D30="","",IFERROR(VLOOKUP(D30,Reglas!$A$6:$E$16,3,FALSE),""))</f>
        <v/>
      </c>
      <c r="K30" s="10">
        <f>IF(D30="","",IF(AND(C30="Boleta",IFERROR(VLOOKUP(D30,Reglas!$A$6:$E$16,2,FALSE),"")="Sí"),"Con boleta no hay crédito: pide factura. ","")&amp;IFERROR(VLOOKUP(D30,Reglas!$A$6:$E$16,5,FALSE),"Elige una categoría de la lista."))</f>
        <v/>
      </c>
    </row>
    <row r="31">
      <c r="A31" s="6" t="n"/>
      <c r="B31" s="7" t="n"/>
      <c r="C31" s="7" t="n"/>
      <c r="D31" s="7" t="n"/>
      <c r="E31" s="8" t="n"/>
      <c r="F31" s="8">
        <f>IF(E31="","",IF(C31="Boleta",0,IF(IFERROR(VLOOKUP(D31,Reglas!$A$6:$E$16,4,FALSE),"Sí")="No",0,ROUND(E31*Reglas!$B$3,0))))</f>
        <v/>
      </c>
      <c r="G31" s="9">
        <f>IF(E31="","",E31+N(F31))</f>
        <v/>
      </c>
      <c r="H31" s="10">
        <f>IF(D31="","",IF(C31="Boleta","No",IFERROR(VLOOKUP(D31,Reglas!$A$6:$E$16,2,FALSE),"")))</f>
        <v/>
      </c>
      <c r="I31" s="9">
        <f>IF(E31="","",IF(H31="Sí",N(F31),0))</f>
        <v/>
      </c>
      <c r="J31" s="10">
        <f>IF(D31="","",IFERROR(VLOOKUP(D31,Reglas!$A$6:$E$16,3,FALSE),""))</f>
        <v/>
      </c>
      <c r="K31" s="10">
        <f>IF(D31="","",IF(AND(C31="Boleta",IFERROR(VLOOKUP(D31,Reglas!$A$6:$E$16,2,FALSE),"")="Sí"),"Con boleta no hay crédito: pide factura. ","")&amp;IFERROR(VLOOKUP(D31,Reglas!$A$6:$E$16,5,FALSE),"Elige una categoría de la lista."))</f>
        <v/>
      </c>
    </row>
    <row r="32">
      <c r="A32" s="6" t="n"/>
      <c r="B32" s="7" t="n"/>
      <c r="C32" s="7" t="n"/>
      <c r="D32" s="7" t="n"/>
      <c r="E32" s="8" t="n"/>
      <c r="F32" s="8">
        <f>IF(E32="","",IF(C32="Boleta",0,IF(IFERROR(VLOOKUP(D32,Reglas!$A$6:$E$16,4,FALSE),"Sí")="No",0,ROUND(E32*Reglas!$B$3,0))))</f>
        <v/>
      </c>
      <c r="G32" s="9">
        <f>IF(E32="","",E32+N(F32))</f>
        <v/>
      </c>
      <c r="H32" s="10">
        <f>IF(D32="","",IF(C32="Boleta","No",IFERROR(VLOOKUP(D32,Reglas!$A$6:$E$16,2,FALSE),"")))</f>
        <v/>
      </c>
      <c r="I32" s="9">
        <f>IF(E32="","",IF(H32="Sí",N(F32),0))</f>
        <v/>
      </c>
      <c r="J32" s="10">
        <f>IF(D32="","",IFERROR(VLOOKUP(D32,Reglas!$A$6:$E$16,3,FALSE),""))</f>
        <v/>
      </c>
      <c r="K32" s="10">
        <f>IF(D32="","",IF(AND(C32="Boleta",IFERROR(VLOOKUP(D32,Reglas!$A$6:$E$16,2,FALSE),"")="Sí"),"Con boleta no hay crédito: pide factura. ","")&amp;IFERROR(VLOOKUP(D32,Reglas!$A$6:$E$16,5,FALSE),"Elige una categoría de la lista."))</f>
        <v/>
      </c>
    </row>
    <row r="33">
      <c r="A33" s="6" t="n"/>
      <c r="B33" s="7" t="n"/>
      <c r="C33" s="7" t="n"/>
      <c r="D33" s="7" t="n"/>
      <c r="E33" s="8" t="n"/>
      <c r="F33" s="8">
        <f>IF(E33="","",IF(C33="Boleta",0,IF(IFERROR(VLOOKUP(D33,Reglas!$A$6:$E$16,4,FALSE),"Sí")="No",0,ROUND(E33*Reglas!$B$3,0))))</f>
        <v/>
      </c>
      <c r="G33" s="9">
        <f>IF(E33="","",E33+N(F33))</f>
        <v/>
      </c>
      <c r="H33" s="10">
        <f>IF(D33="","",IF(C33="Boleta","No",IFERROR(VLOOKUP(D33,Reglas!$A$6:$E$16,2,FALSE),"")))</f>
        <v/>
      </c>
      <c r="I33" s="9">
        <f>IF(E33="","",IF(H33="Sí",N(F33),0))</f>
        <v/>
      </c>
      <c r="J33" s="10">
        <f>IF(D33="","",IFERROR(VLOOKUP(D33,Reglas!$A$6:$E$16,3,FALSE),""))</f>
        <v/>
      </c>
      <c r="K33" s="10">
        <f>IF(D33="","",IF(AND(C33="Boleta",IFERROR(VLOOKUP(D33,Reglas!$A$6:$E$16,2,FALSE),"")="Sí"),"Con boleta no hay crédito: pide factura. ","")&amp;IFERROR(VLOOKUP(D33,Reglas!$A$6:$E$16,5,FALSE),"Elige una categoría de la lista."))</f>
        <v/>
      </c>
    </row>
    <row r="34">
      <c r="A34" s="6" t="n"/>
      <c r="B34" s="7" t="n"/>
      <c r="C34" s="7" t="n"/>
      <c r="D34" s="7" t="n"/>
      <c r="E34" s="8" t="n"/>
      <c r="F34" s="8">
        <f>IF(E34="","",IF(C34="Boleta",0,IF(IFERROR(VLOOKUP(D34,Reglas!$A$6:$E$16,4,FALSE),"Sí")="No",0,ROUND(E34*Reglas!$B$3,0))))</f>
        <v/>
      </c>
      <c r="G34" s="9">
        <f>IF(E34="","",E34+N(F34))</f>
        <v/>
      </c>
      <c r="H34" s="10">
        <f>IF(D34="","",IF(C34="Boleta","No",IFERROR(VLOOKUP(D34,Reglas!$A$6:$E$16,2,FALSE),"")))</f>
        <v/>
      </c>
      <c r="I34" s="9">
        <f>IF(E34="","",IF(H34="Sí",N(F34),0))</f>
        <v/>
      </c>
      <c r="J34" s="10">
        <f>IF(D34="","",IFERROR(VLOOKUP(D34,Reglas!$A$6:$E$16,3,FALSE),""))</f>
        <v/>
      </c>
      <c r="K34" s="10">
        <f>IF(D34="","",IF(AND(C34="Boleta",IFERROR(VLOOKUP(D34,Reglas!$A$6:$E$16,2,FALSE),"")="Sí"),"Con boleta no hay crédito: pide factura. ","")&amp;IFERROR(VLOOKUP(D34,Reglas!$A$6:$E$16,5,FALSE),"Elige una categoría de la lista."))</f>
        <v/>
      </c>
    </row>
    <row r="35">
      <c r="A35" s="6" t="n"/>
      <c r="B35" s="7" t="n"/>
      <c r="C35" s="7" t="n"/>
      <c r="D35" s="7" t="n"/>
      <c r="E35" s="8" t="n"/>
      <c r="F35" s="8">
        <f>IF(E35="","",IF(C35="Boleta",0,IF(IFERROR(VLOOKUP(D35,Reglas!$A$6:$E$16,4,FALSE),"Sí")="No",0,ROUND(E35*Reglas!$B$3,0))))</f>
        <v/>
      </c>
      <c r="G35" s="9">
        <f>IF(E35="","",E35+N(F35))</f>
        <v/>
      </c>
      <c r="H35" s="10">
        <f>IF(D35="","",IF(C35="Boleta","No",IFERROR(VLOOKUP(D35,Reglas!$A$6:$E$16,2,FALSE),"")))</f>
        <v/>
      </c>
      <c r="I35" s="9">
        <f>IF(E35="","",IF(H35="Sí",N(F35),0))</f>
        <v/>
      </c>
      <c r="J35" s="10">
        <f>IF(D35="","",IFERROR(VLOOKUP(D35,Reglas!$A$6:$E$16,3,FALSE),""))</f>
        <v/>
      </c>
      <c r="K35" s="10">
        <f>IF(D35="","",IF(AND(C35="Boleta",IFERROR(VLOOKUP(D35,Reglas!$A$6:$E$16,2,FALSE),"")="Sí"),"Con boleta no hay crédito: pide factura. ","")&amp;IFERROR(VLOOKUP(D35,Reglas!$A$6:$E$16,5,FALSE),"Elige una categoría de la lista."))</f>
        <v/>
      </c>
    </row>
    <row r="36">
      <c r="A36" s="6" t="n"/>
      <c r="B36" s="7" t="n"/>
      <c r="C36" s="7" t="n"/>
      <c r="D36" s="7" t="n"/>
      <c r="E36" s="8" t="n"/>
      <c r="F36" s="8">
        <f>IF(E36="","",IF(C36="Boleta",0,IF(IFERROR(VLOOKUP(D36,Reglas!$A$6:$E$16,4,FALSE),"Sí")="No",0,ROUND(E36*Reglas!$B$3,0))))</f>
        <v/>
      </c>
      <c r="G36" s="9">
        <f>IF(E36="","",E36+N(F36))</f>
        <v/>
      </c>
      <c r="H36" s="10">
        <f>IF(D36="","",IF(C36="Boleta","No",IFERROR(VLOOKUP(D36,Reglas!$A$6:$E$16,2,FALSE),"")))</f>
        <v/>
      </c>
      <c r="I36" s="9">
        <f>IF(E36="","",IF(H36="Sí",N(F36),0))</f>
        <v/>
      </c>
      <c r="J36" s="10">
        <f>IF(D36="","",IFERROR(VLOOKUP(D36,Reglas!$A$6:$E$16,3,FALSE),""))</f>
        <v/>
      </c>
      <c r="K36" s="10">
        <f>IF(D36="","",IF(AND(C36="Boleta",IFERROR(VLOOKUP(D36,Reglas!$A$6:$E$16,2,FALSE),"")="Sí"),"Con boleta no hay crédito: pide factura. ","")&amp;IFERROR(VLOOKUP(D36,Reglas!$A$6:$E$16,5,FALSE),"Elige una categoría de la lista."))</f>
        <v/>
      </c>
    </row>
    <row r="37">
      <c r="A37" s="6" t="n"/>
      <c r="B37" s="7" t="n"/>
      <c r="C37" s="7" t="n"/>
      <c r="D37" s="7" t="n"/>
      <c r="E37" s="8" t="n"/>
      <c r="F37" s="8">
        <f>IF(E37="","",IF(C37="Boleta",0,IF(IFERROR(VLOOKUP(D37,Reglas!$A$6:$E$16,4,FALSE),"Sí")="No",0,ROUND(E37*Reglas!$B$3,0))))</f>
        <v/>
      </c>
      <c r="G37" s="9">
        <f>IF(E37="","",E37+N(F37))</f>
        <v/>
      </c>
      <c r="H37" s="10">
        <f>IF(D37="","",IF(C37="Boleta","No",IFERROR(VLOOKUP(D37,Reglas!$A$6:$E$16,2,FALSE),"")))</f>
        <v/>
      </c>
      <c r="I37" s="9">
        <f>IF(E37="","",IF(H37="Sí",N(F37),0))</f>
        <v/>
      </c>
      <c r="J37" s="10">
        <f>IF(D37="","",IFERROR(VLOOKUP(D37,Reglas!$A$6:$E$16,3,FALSE),""))</f>
        <v/>
      </c>
      <c r="K37" s="10">
        <f>IF(D37="","",IF(AND(C37="Boleta",IFERROR(VLOOKUP(D37,Reglas!$A$6:$E$16,2,FALSE),"")="Sí"),"Con boleta no hay crédito: pide factura. ","")&amp;IFERROR(VLOOKUP(D37,Reglas!$A$6:$E$16,5,FALSE),"Elige una categoría de la lista."))</f>
        <v/>
      </c>
    </row>
    <row r="38">
      <c r="A38" s="6" t="n"/>
      <c r="B38" s="7" t="n"/>
      <c r="C38" s="7" t="n"/>
      <c r="D38" s="7" t="n"/>
      <c r="E38" s="8" t="n"/>
      <c r="F38" s="8">
        <f>IF(E38="","",IF(C38="Boleta",0,IF(IFERROR(VLOOKUP(D38,Reglas!$A$6:$E$16,4,FALSE),"Sí")="No",0,ROUND(E38*Reglas!$B$3,0))))</f>
        <v/>
      </c>
      <c r="G38" s="9">
        <f>IF(E38="","",E38+N(F38))</f>
        <v/>
      </c>
      <c r="H38" s="10">
        <f>IF(D38="","",IF(C38="Boleta","No",IFERROR(VLOOKUP(D38,Reglas!$A$6:$E$16,2,FALSE),"")))</f>
        <v/>
      </c>
      <c r="I38" s="9">
        <f>IF(E38="","",IF(H38="Sí",N(F38),0))</f>
        <v/>
      </c>
      <c r="J38" s="10">
        <f>IF(D38="","",IFERROR(VLOOKUP(D38,Reglas!$A$6:$E$16,3,FALSE),""))</f>
        <v/>
      </c>
      <c r="K38" s="10">
        <f>IF(D38="","",IF(AND(C38="Boleta",IFERROR(VLOOKUP(D38,Reglas!$A$6:$E$16,2,FALSE),"")="Sí"),"Con boleta no hay crédito: pide factura. ","")&amp;IFERROR(VLOOKUP(D38,Reglas!$A$6:$E$16,5,FALSE),"Elige una categoría de la lista."))</f>
        <v/>
      </c>
    </row>
    <row r="39">
      <c r="A39" s="6" t="n"/>
      <c r="B39" s="7" t="n"/>
      <c r="C39" s="7" t="n"/>
      <c r="D39" s="7" t="n"/>
      <c r="E39" s="8" t="n"/>
      <c r="F39" s="8">
        <f>IF(E39="","",IF(C39="Boleta",0,IF(IFERROR(VLOOKUP(D39,Reglas!$A$6:$E$16,4,FALSE),"Sí")="No",0,ROUND(E39*Reglas!$B$3,0))))</f>
        <v/>
      </c>
      <c r="G39" s="9">
        <f>IF(E39="","",E39+N(F39))</f>
        <v/>
      </c>
      <c r="H39" s="10">
        <f>IF(D39="","",IF(C39="Boleta","No",IFERROR(VLOOKUP(D39,Reglas!$A$6:$E$16,2,FALSE),"")))</f>
        <v/>
      </c>
      <c r="I39" s="9">
        <f>IF(E39="","",IF(H39="Sí",N(F39),0))</f>
        <v/>
      </c>
      <c r="J39" s="10">
        <f>IF(D39="","",IFERROR(VLOOKUP(D39,Reglas!$A$6:$E$16,3,FALSE),""))</f>
        <v/>
      </c>
      <c r="K39" s="10">
        <f>IF(D39="","",IF(AND(C39="Boleta",IFERROR(VLOOKUP(D39,Reglas!$A$6:$E$16,2,FALSE),"")="Sí"),"Con boleta no hay crédito: pide factura. ","")&amp;IFERROR(VLOOKUP(D39,Reglas!$A$6:$E$16,5,FALSE),"Elige una categoría de la lista."))</f>
        <v/>
      </c>
    </row>
    <row r="40">
      <c r="A40" s="6" t="n"/>
      <c r="B40" s="7" t="n"/>
      <c r="C40" s="7" t="n"/>
      <c r="D40" s="7" t="n"/>
      <c r="E40" s="8" t="n"/>
      <c r="F40" s="8">
        <f>IF(E40="","",IF(C40="Boleta",0,IF(IFERROR(VLOOKUP(D40,Reglas!$A$6:$E$16,4,FALSE),"Sí")="No",0,ROUND(E40*Reglas!$B$3,0))))</f>
        <v/>
      </c>
      <c r="G40" s="9">
        <f>IF(E40="","",E40+N(F40))</f>
        <v/>
      </c>
      <c r="H40" s="10">
        <f>IF(D40="","",IF(C40="Boleta","No",IFERROR(VLOOKUP(D40,Reglas!$A$6:$E$16,2,FALSE),"")))</f>
        <v/>
      </c>
      <c r="I40" s="9">
        <f>IF(E40="","",IF(H40="Sí",N(F40),0))</f>
        <v/>
      </c>
      <c r="J40" s="10">
        <f>IF(D40="","",IFERROR(VLOOKUP(D40,Reglas!$A$6:$E$16,3,FALSE),""))</f>
        <v/>
      </c>
      <c r="K40" s="10">
        <f>IF(D40="","",IF(AND(C40="Boleta",IFERROR(VLOOKUP(D40,Reglas!$A$6:$E$16,2,FALSE),"")="Sí"),"Con boleta no hay crédito: pide factura. ","")&amp;IFERROR(VLOOKUP(D40,Reglas!$A$6:$E$16,5,FALSE),"Elige una categoría de la lista."))</f>
        <v/>
      </c>
    </row>
    <row r="41">
      <c r="A41" s="6" t="n"/>
      <c r="B41" s="7" t="n"/>
      <c r="C41" s="7" t="n"/>
      <c r="D41" s="7" t="n"/>
      <c r="E41" s="8" t="n"/>
      <c r="F41" s="8">
        <f>IF(E41="","",IF(C41="Boleta",0,IF(IFERROR(VLOOKUP(D41,Reglas!$A$6:$E$16,4,FALSE),"Sí")="No",0,ROUND(E41*Reglas!$B$3,0))))</f>
        <v/>
      </c>
      <c r="G41" s="9">
        <f>IF(E41="","",E41+N(F41))</f>
        <v/>
      </c>
      <c r="H41" s="10">
        <f>IF(D41="","",IF(C41="Boleta","No",IFERROR(VLOOKUP(D41,Reglas!$A$6:$E$16,2,FALSE),"")))</f>
        <v/>
      </c>
      <c r="I41" s="9">
        <f>IF(E41="","",IF(H41="Sí",N(F41),0))</f>
        <v/>
      </c>
      <c r="J41" s="10">
        <f>IF(D41="","",IFERROR(VLOOKUP(D41,Reglas!$A$6:$E$16,3,FALSE),""))</f>
        <v/>
      </c>
      <c r="K41" s="10">
        <f>IF(D41="","",IF(AND(C41="Boleta",IFERROR(VLOOKUP(D41,Reglas!$A$6:$E$16,2,FALSE),"")="Sí"),"Con boleta no hay crédito: pide factura. ","")&amp;IFERROR(VLOOKUP(D41,Reglas!$A$6:$E$16,5,FALSE),"Elige una categoría de la lista."))</f>
        <v/>
      </c>
    </row>
    <row r="42">
      <c r="A42" s="6" t="n"/>
      <c r="B42" s="7" t="n"/>
      <c r="C42" s="7" t="n"/>
      <c r="D42" s="7" t="n"/>
      <c r="E42" s="8" t="n"/>
      <c r="F42" s="8">
        <f>IF(E42="","",IF(C42="Boleta",0,IF(IFERROR(VLOOKUP(D42,Reglas!$A$6:$E$16,4,FALSE),"Sí")="No",0,ROUND(E42*Reglas!$B$3,0))))</f>
        <v/>
      </c>
      <c r="G42" s="9">
        <f>IF(E42="","",E42+N(F42))</f>
        <v/>
      </c>
      <c r="H42" s="10">
        <f>IF(D42="","",IF(C42="Boleta","No",IFERROR(VLOOKUP(D42,Reglas!$A$6:$E$16,2,FALSE),"")))</f>
        <v/>
      </c>
      <c r="I42" s="9">
        <f>IF(E42="","",IF(H42="Sí",N(F42),0))</f>
        <v/>
      </c>
      <c r="J42" s="10">
        <f>IF(D42="","",IFERROR(VLOOKUP(D42,Reglas!$A$6:$E$16,3,FALSE),""))</f>
        <v/>
      </c>
      <c r="K42" s="10">
        <f>IF(D42="","",IF(AND(C42="Boleta",IFERROR(VLOOKUP(D42,Reglas!$A$6:$E$16,2,FALSE),"")="Sí"),"Con boleta no hay crédito: pide factura. ","")&amp;IFERROR(VLOOKUP(D42,Reglas!$A$6:$E$16,5,FALSE),"Elige una categoría de la lista."))</f>
        <v/>
      </c>
    </row>
    <row r="43">
      <c r="A43" s="6" t="n"/>
      <c r="B43" s="7" t="n"/>
      <c r="C43" s="7" t="n"/>
      <c r="D43" s="7" t="n"/>
      <c r="E43" s="8" t="n"/>
      <c r="F43" s="8">
        <f>IF(E43="","",IF(C43="Boleta",0,IF(IFERROR(VLOOKUP(D43,Reglas!$A$6:$E$16,4,FALSE),"Sí")="No",0,ROUND(E43*Reglas!$B$3,0))))</f>
        <v/>
      </c>
      <c r="G43" s="9">
        <f>IF(E43="","",E43+N(F43))</f>
        <v/>
      </c>
      <c r="H43" s="10">
        <f>IF(D43="","",IF(C43="Boleta","No",IFERROR(VLOOKUP(D43,Reglas!$A$6:$E$16,2,FALSE),"")))</f>
        <v/>
      </c>
      <c r="I43" s="9">
        <f>IF(E43="","",IF(H43="Sí",N(F43),0))</f>
        <v/>
      </c>
      <c r="J43" s="10">
        <f>IF(D43="","",IFERROR(VLOOKUP(D43,Reglas!$A$6:$E$16,3,FALSE),""))</f>
        <v/>
      </c>
      <c r="K43" s="10">
        <f>IF(D43="","",IF(AND(C43="Boleta",IFERROR(VLOOKUP(D43,Reglas!$A$6:$E$16,2,FALSE),"")="Sí"),"Con boleta no hay crédito: pide factura. ","")&amp;IFERROR(VLOOKUP(D43,Reglas!$A$6:$E$16,5,FALSE),"Elige una categoría de la lista."))</f>
        <v/>
      </c>
    </row>
    <row r="44">
      <c r="A44" s="6" t="n"/>
      <c r="B44" s="7" t="n"/>
      <c r="C44" s="7" t="n"/>
      <c r="D44" s="7" t="n"/>
      <c r="E44" s="8" t="n"/>
      <c r="F44" s="8">
        <f>IF(E44="","",IF(C44="Boleta",0,IF(IFERROR(VLOOKUP(D44,Reglas!$A$6:$E$16,4,FALSE),"Sí")="No",0,ROUND(E44*Reglas!$B$3,0))))</f>
        <v/>
      </c>
      <c r="G44" s="9">
        <f>IF(E44="","",E44+N(F44))</f>
        <v/>
      </c>
      <c r="H44" s="10">
        <f>IF(D44="","",IF(C44="Boleta","No",IFERROR(VLOOKUP(D44,Reglas!$A$6:$E$16,2,FALSE),"")))</f>
        <v/>
      </c>
      <c r="I44" s="9">
        <f>IF(E44="","",IF(H44="Sí",N(F44),0))</f>
        <v/>
      </c>
      <c r="J44" s="10">
        <f>IF(D44="","",IFERROR(VLOOKUP(D44,Reglas!$A$6:$E$16,3,FALSE),""))</f>
        <v/>
      </c>
      <c r="K44" s="10">
        <f>IF(D44="","",IF(AND(C44="Boleta",IFERROR(VLOOKUP(D44,Reglas!$A$6:$E$16,2,FALSE),"")="Sí"),"Con boleta no hay crédito: pide factura. ","")&amp;IFERROR(VLOOKUP(D44,Reglas!$A$6:$E$16,5,FALSE),"Elige una categoría de la lista."))</f>
        <v/>
      </c>
    </row>
    <row r="45">
      <c r="A45" s="6" t="n"/>
      <c r="B45" s="7" t="n"/>
      <c r="C45" s="7" t="n"/>
      <c r="D45" s="7" t="n"/>
      <c r="E45" s="8" t="n"/>
      <c r="F45" s="8">
        <f>IF(E45="","",IF(C45="Boleta",0,IF(IFERROR(VLOOKUP(D45,Reglas!$A$6:$E$16,4,FALSE),"Sí")="No",0,ROUND(E45*Reglas!$B$3,0))))</f>
        <v/>
      </c>
      <c r="G45" s="9">
        <f>IF(E45="","",E45+N(F45))</f>
        <v/>
      </c>
      <c r="H45" s="10">
        <f>IF(D45="","",IF(C45="Boleta","No",IFERROR(VLOOKUP(D45,Reglas!$A$6:$E$16,2,FALSE),"")))</f>
        <v/>
      </c>
      <c r="I45" s="9">
        <f>IF(E45="","",IF(H45="Sí",N(F45),0))</f>
        <v/>
      </c>
      <c r="J45" s="10">
        <f>IF(D45="","",IFERROR(VLOOKUP(D45,Reglas!$A$6:$E$16,3,FALSE),""))</f>
        <v/>
      </c>
      <c r="K45" s="10">
        <f>IF(D45="","",IF(AND(C45="Boleta",IFERROR(VLOOKUP(D45,Reglas!$A$6:$E$16,2,FALSE),"")="Sí"),"Con boleta no hay crédito: pide factura. ","")&amp;IFERROR(VLOOKUP(D45,Reglas!$A$6:$E$16,5,FALSE),"Elige una categoría de la lista."))</f>
        <v/>
      </c>
    </row>
    <row r="46">
      <c r="A46" s="6" t="n"/>
      <c r="B46" s="7" t="n"/>
      <c r="C46" s="7" t="n"/>
      <c r="D46" s="7" t="n"/>
      <c r="E46" s="8" t="n"/>
      <c r="F46" s="8">
        <f>IF(E46="","",IF(C46="Boleta",0,IF(IFERROR(VLOOKUP(D46,Reglas!$A$6:$E$16,4,FALSE),"Sí")="No",0,ROUND(E46*Reglas!$B$3,0))))</f>
        <v/>
      </c>
      <c r="G46" s="9">
        <f>IF(E46="","",E46+N(F46))</f>
        <v/>
      </c>
      <c r="H46" s="10">
        <f>IF(D46="","",IF(C46="Boleta","No",IFERROR(VLOOKUP(D46,Reglas!$A$6:$E$16,2,FALSE),"")))</f>
        <v/>
      </c>
      <c r="I46" s="9">
        <f>IF(E46="","",IF(H46="Sí",N(F46),0))</f>
        <v/>
      </c>
      <c r="J46" s="10">
        <f>IF(D46="","",IFERROR(VLOOKUP(D46,Reglas!$A$6:$E$16,3,FALSE),""))</f>
        <v/>
      </c>
      <c r="K46" s="10">
        <f>IF(D46="","",IF(AND(C46="Boleta",IFERROR(VLOOKUP(D46,Reglas!$A$6:$E$16,2,FALSE),"")="Sí"),"Con boleta no hay crédito: pide factura. ","")&amp;IFERROR(VLOOKUP(D46,Reglas!$A$6:$E$16,5,FALSE),"Elige una categoría de la lista."))</f>
        <v/>
      </c>
    </row>
    <row r="47">
      <c r="A47" s="6" t="n"/>
      <c r="B47" s="7" t="n"/>
      <c r="C47" s="7" t="n"/>
      <c r="D47" s="7" t="n"/>
      <c r="E47" s="8" t="n"/>
      <c r="F47" s="8">
        <f>IF(E47="","",IF(C47="Boleta",0,IF(IFERROR(VLOOKUP(D47,Reglas!$A$6:$E$16,4,FALSE),"Sí")="No",0,ROUND(E47*Reglas!$B$3,0))))</f>
        <v/>
      </c>
      <c r="G47" s="9">
        <f>IF(E47="","",E47+N(F47))</f>
        <v/>
      </c>
      <c r="H47" s="10">
        <f>IF(D47="","",IF(C47="Boleta","No",IFERROR(VLOOKUP(D47,Reglas!$A$6:$E$16,2,FALSE),"")))</f>
        <v/>
      </c>
      <c r="I47" s="9">
        <f>IF(E47="","",IF(H47="Sí",N(F47),0))</f>
        <v/>
      </c>
      <c r="J47" s="10">
        <f>IF(D47="","",IFERROR(VLOOKUP(D47,Reglas!$A$6:$E$16,3,FALSE),""))</f>
        <v/>
      </c>
      <c r="K47" s="10">
        <f>IF(D47="","",IF(AND(C47="Boleta",IFERROR(VLOOKUP(D47,Reglas!$A$6:$E$16,2,FALSE),"")="Sí"),"Con boleta no hay crédito: pide factura. ","")&amp;IFERROR(VLOOKUP(D47,Reglas!$A$6:$E$16,5,FALSE),"Elige una categoría de la lista."))</f>
        <v/>
      </c>
    </row>
    <row r="48">
      <c r="A48" s="6" t="n"/>
      <c r="B48" s="7" t="n"/>
      <c r="C48" s="7" t="n"/>
      <c r="D48" s="7" t="n"/>
      <c r="E48" s="8" t="n"/>
      <c r="F48" s="8">
        <f>IF(E48="","",IF(C48="Boleta",0,IF(IFERROR(VLOOKUP(D48,Reglas!$A$6:$E$16,4,FALSE),"Sí")="No",0,ROUND(E48*Reglas!$B$3,0))))</f>
        <v/>
      </c>
      <c r="G48" s="9">
        <f>IF(E48="","",E48+N(F48))</f>
        <v/>
      </c>
      <c r="H48" s="10">
        <f>IF(D48="","",IF(C48="Boleta","No",IFERROR(VLOOKUP(D48,Reglas!$A$6:$E$16,2,FALSE),"")))</f>
        <v/>
      </c>
      <c r="I48" s="9">
        <f>IF(E48="","",IF(H48="Sí",N(F48),0))</f>
        <v/>
      </c>
      <c r="J48" s="10">
        <f>IF(D48="","",IFERROR(VLOOKUP(D48,Reglas!$A$6:$E$16,3,FALSE),""))</f>
        <v/>
      </c>
      <c r="K48" s="10">
        <f>IF(D48="","",IF(AND(C48="Boleta",IFERROR(VLOOKUP(D48,Reglas!$A$6:$E$16,2,FALSE),"")="Sí"),"Con boleta no hay crédito: pide factura. ","")&amp;IFERROR(VLOOKUP(D48,Reglas!$A$6:$E$16,5,FALSE),"Elige una categoría de la lista."))</f>
        <v/>
      </c>
    </row>
    <row r="49">
      <c r="A49" s="6" t="n"/>
      <c r="B49" s="7" t="n"/>
      <c r="C49" s="7" t="n"/>
      <c r="D49" s="7" t="n"/>
      <c r="E49" s="8" t="n"/>
      <c r="F49" s="8">
        <f>IF(E49="","",IF(C49="Boleta",0,IF(IFERROR(VLOOKUP(D49,Reglas!$A$6:$E$16,4,FALSE),"Sí")="No",0,ROUND(E49*Reglas!$B$3,0))))</f>
        <v/>
      </c>
      <c r="G49" s="9">
        <f>IF(E49="","",E49+N(F49))</f>
        <v/>
      </c>
      <c r="H49" s="10">
        <f>IF(D49="","",IF(C49="Boleta","No",IFERROR(VLOOKUP(D49,Reglas!$A$6:$E$16,2,FALSE),"")))</f>
        <v/>
      </c>
      <c r="I49" s="9">
        <f>IF(E49="","",IF(H49="Sí",N(F49),0))</f>
        <v/>
      </c>
      <c r="J49" s="10">
        <f>IF(D49="","",IFERROR(VLOOKUP(D49,Reglas!$A$6:$E$16,3,FALSE),""))</f>
        <v/>
      </c>
      <c r="K49" s="10">
        <f>IF(D49="","",IF(AND(C49="Boleta",IFERROR(VLOOKUP(D49,Reglas!$A$6:$E$16,2,FALSE),"")="Sí"),"Con boleta no hay crédito: pide factura. ","")&amp;IFERROR(VLOOKUP(D49,Reglas!$A$6:$E$16,5,FALSE),"Elige una categoría de la lista."))</f>
        <v/>
      </c>
    </row>
    <row r="50">
      <c r="A50" s="6" t="n"/>
      <c r="B50" s="7" t="n"/>
      <c r="C50" s="7" t="n"/>
      <c r="D50" s="7" t="n"/>
      <c r="E50" s="8" t="n"/>
      <c r="F50" s="8">
        <f>IF(E50="","",IF(C50="Boleta",0,IF(IFERROR(VLOOKUP(D50,Reglas!$A$6:$E$16,4,FALSE),"Sí")="No",0,ROUND(E50*Reglas!$B$3,0))))</f>
        <v/>
      </c>
      <c r="G50" s="9">
        <f>IF(E50="","",E50+N(F50))</f>
        <v/>
      </c>
      <c r="H50" s="10">
        <f>IF(D50="","",IF(C50="Boleta","No",IFERROR(VLOOKUP(D50,Reglas!$A$6:$E$16,2,FALSE),"")))</f>
        <v/>
      </c>
      <c r="I50" s="9">
        <f>IF(E50="","",IF(H50="Sí",N(F50),0))</f>
        <v/>
      </c>
      <c r="J50" s="10">
        <f>IF(D50="","",IFERROR(VLOOKUP(D50,Reglas!$A$6:$E$16,3,FALSE),""))</f>
        <v/>
      </c>
      <c r="K50" s="10">
        <f>IF(D50="","",IF(AND(C50="Boleta",IFERROR(VLOOKUP(D50,Reglas!$A$6:$E$16,2,FALSE),"")="Sí"),"Con boleta no hay crédito: pide factura. ","")&amp;IFERROR(VLOOKUP(D50,Reglas!$A$6:$E$16,5,FALSE),"Elige una categoría de la lista."))</f>
        <v/>
      </c>
    </row>
    <row r="51">
      <c r="A51" s="6" t="n"/>
      <c r="B51" s="7" t="n"/>
      <c r="C51" s="7" t="n"/>
      <c r="D51" s="7" t="n"/>
      <c r="E51" s="8" t="n"/>
      <c r="F51" s="8">
        <f>IF(E51="","",IF(C51="Boleta",0,IF(IFERROR(VLOOKUP(D51,Reglas!$A$6:$E$16,4,FALSE),"Sí")="No",0,ROUND(E51*Reglas!$B$3,0))))</f>
        <v/>
      </c>
      <c r="G51" s="9">
        <f>IF(E51="","",E51+N(F51))</f>
        <v/>
      </c>
      <c r="H51" s="10">
        <f>IF(D51="","",IF(C51="Boleta","No",IFERROR(VLOOKUP(D51,Reglas!$A$6:$E$16,2,FALSE),"")))</f>
        <v/>
      </c>
      <c r="I51" s="9">
        <f>IF(E51="","",IF(H51="Sí",N(F51),0))</f>
        <v/>
      </c>
      <c r="J51" s="10">
        <f>IF(D51="","",IFERROR(VLOOKUP(D51,Reglas!$A$6:$E$16,3,FALSE),""))</f>
        <v/>
      </c>
      <c r="K51" s="10">
        <f>IF(D51="","",IF(AND(C51="Boleta",IFERROR(VLOOKUP(D51,Reglas!$A$6:$E$16,2,FALSE),"")="Sí"),"Con boleta no hay crédito: pide factura. ","")&amp;IFERROR(VLOOKUP(D51,Reglas!$A$6:$E$16,5,FALSE),"Elige una categoría de la lista."))</f>
        <v/>
      </c>
    </row>
    <row r="52">
      <c r="A52" s="6" t="n"/>
      <c r="B52" s="7" t="n"/>
      <c r="C52" s="7" t="n"/>
      <c r="D52" s="7" t="n"/>
      <c r="E52" s="8" t="n"/>
      <c r="F52" s="8">
        <f>IF(E52="","",IF(C52="Boleta",0,IF(IFERROR(VLOOKUP(D52,Reglas!$A$6:$E$16,4,FALSE),"Sí")="No",0,ROUND(E52*Reglas!$B$3,0))))</f>
        <v/>
      </c>
      <c r="G52" s="9">
        <f>IF(E52="","",E52+N(F52))</f>
        <v/>
      </c>
      <c r="H52" s="10">
        <f>IF(D52="","",IF(C52="Boleta","No",IFERROR(VLOOKUP(D52,Reglas!$A$6:$E$16,2,FALSE),"")))</f>
        <v/>
      </c>
      <c r="I52" s="9">
        <f>IF(E52="","",IF(H52="Sí",N(F52),0))</f>
        <v/>
      </c>
      <c r="J52" s="10">
        <f>IF(D52="","",IFERROR(VLOOKUP(D52,Reglas!$A$6:$E$16,3,FALSE),""))</f>
        <v/>
      </c>
      <c r="K52" s="10">
        <f>IF(D52="","",IF(AND(C52="Boleta",IFERROR(VLOOKUP(D52,Reglas!$A$6:$E$16,2,FALSE),"")="Sí"),"Con boleta no hay crédito: pide factura. ","")&amp;IFERROR(VLOOKUP(D52,Reglas!$A$6:$E$16,5,FALSE),"Elige una categoría de la lista."))</f>
        <v/>
      </c>
    </row>
    <row r="53">
      <c r="A53" s="6" t="n"/>
      <c r="B53" s="7" t="n"/>
      <c r="C53" s="7" t="n"/>
      <c r="D53" s="7" t="n"/>
      <c r="E53" s="8" t="n"/>
      <c r="F53" s="8">
        <f>IF(E53="","",IF(C53="Boleta",0,IF(IFERROR(VLOOKUP(D53,Reglas!$A$6:$E$16,4,FALSE),"Sí")="No",0,ROUND(E53*Reglas!$B$3,0))))</f>
        <v/>
      </c>
      <c r="G53" s="9">
        <f>IF(E53="","",E53+N(F53))</f>
        <v/>
      </c>
      <c r="H53" s="10">
        <f>IF(D53="","",IF(C53="Boleta","No",IFERROR(VLOOKUP(D53,Reglas!$A$6:$E$16,2,FALSE),"")))</f>
        <v/>
      </c>
      <c r="I53" s="9">
        <f>IF(E53="","",IF(H53="Sí",N(F53),0))</f>
        <v/>
      </c>
      <c r="J53" s="10">
        <f>IF(D53="","",IFERROR(VLOOKUP(D53,Reglas!$A$6:$E$16,3,FALSE),""))</f>
        <v/>
      </c>
      <c r="K53" s="10">
        <f>IF(D53="","",IF(AND(C53="Boleta",IFERROR(VLOOKUP(D53,Reglas!$A$6:$E$16,2,FALSE),"")="Sí"),"Con boleta no hay crédito: pide factura. ","")&amp;IFERROR(VLOOKUP(D53,Reglas!$A$6:$E$16,5,FALSE),"Elige una categoría de la lista."))</f>
        <v/>
      </c>
    </row>
    <row r="54">
      <c r="A54" s="6" t="n"/>
      <c r="B54" s="7" t="n"/>
      <c r="C54" s="7" t="n"/>
      <c r="D54" s="7" t="n"/>
      <c r="E54" s="8" t="n"/>
      <c r="F54" s="8">
        <f>IF(E54="","",IF(C54="Boleta",0,IF(IFERROR(VLOOKUP(D54,Reglas!$A$6:$E$16,4,FALSE),"Sí")="No",0,ROUND(E54*Reglas!$B$3,0))))</f>
        <v/>
      </c>
      <c r="G54" s="9">
        <f>IF(E54="","",E54+N(F54))</f>
        <v/>
      </c>
      <c r="H54" s="10">
        <f>IF(D54="","",IF(C54="Boleta","No",IFERROR(VLOOKUP(D54,Reglas!$A$6:$E$16,2,FALSE),"")))</f>
        <v/>
      </c>
      <c r="I54" s="9">
        <f>IF(E54="","",IF(H54="Sí",N(F54),0))</f>
        <v/>
      </c>
      <c r="J54" s="10">
        <f>IF(D54="","",IFERROR(VLOOKUP(D54,Reglas!$A$6:$E$16,3,FALSE),""))</f>
        <v/>
      </c>
      <c r="K54" s="10">
        <f>IF(D54="","",IF(AND(C54="Boleta",IFERROR(VLOOKUP(D54,Reglas!$A$6:$E$16,2,FALSE),"")="Sí"),"Con boleta no hay crédito: pide factura. ","")&amp;IFERROR(VLOOKUP(D54,Reglas!$A$6:$E$16,5,FALSE),"Elige una categoría de la lista."))</f>
        <v/>
      </c>
    </row>
    <row r="55">
      <c r="A55" s="6" t="n"/>
      <c r="B55" s="7" t="n"/>
      <c r="C55" s="7" t="n"/>
      <c r="D55" s="7" t="n"/>
      <c r="E55" s="8" t="n"/>
      <c r="F55" s="8">
        <f>IF(E55="","",IF(C55="Boleta",0,IF(IFERROR(VLOOKUP(D55,Reglas!$A$6:$E$16,4,FALSE),"Sí")="No",0,ROUND(E55*Reglas!$B$3,0))))</f>
        <v/>
      </c>
      <c r="G55" s="9">
        <f>IF(E55="","",E55+N(F55))</f>
        <v/>
      </c>
      <c r="H55" s="10">
        <f>IF(D55="","",IF(C55="Boleta","No",IFERROR(VLOOKUP(D55,Reglas!$A$6:$E$16,2,FALSE),"")))</f>
        <v/>
      </c>
      <c r="I55" s="9">
        <f>IF(E55="","",IF(H55="Sí",N(F55),0))</f>
        <v/>
      </c>
      <c r="J55" s="10">
        <f>IF(D55="","",IFERROR(VLOOKUP(D55,Reglas!$A$6:$E$16,3,FALSE),""))</f>
        <v/>
      </c>
      <c r="K55" s="10">
        <f>IF(D55="","",IF(AND(C55="Boleta",IFERROR(VLOOKUP(D55,Reglas!$A$6:$E$16,2,FALSE),"")="Sí"),"Con boleta no hay crédito: pide factura. ","")&amp;IFERROR(VLOOKUP(D55,Reglas!$A$6:$E$16,5,FALSE),"Elige una categoría de la lista."))</f>
        <v/>
      </c>
    </row>
    <row r="56">
      <c r="A56" s="6" t="n"/>
      <c r="B56" s="7" t="n"/>
      <c r="C56" s="7" t="n"/>
      <c r="D56" s="7" t="n"/>
      <c r="E56" s="8" t="n"/>
      <c r="F56" s="8">
        <f>IF(E56="","",IF(C56="Boleta",0,IF(IFERROR(VLOOKUP(D56,Reglas!$A$6:$E$16,4,FALSE),"Sí")="No",0,ROUND(E56*Reglas!$B$3,0))))</f>
        <v/>
      </c>
      <c r="G56" s="9">
        <f>IF(E56="","",E56+N(F56))</f>
        <v/>
      </c>
      <c r="H56" s="10">
        <f>IF(D56="","",IF(C56="Boleta","No",IFERROR(VLOOKUP(D56,Reglas!$A$6:$E$16,2,FALSE),"")))</f>
        <v/>
      </c>
      <c r="I56" s="9">
        <f>IF(E56="","",IF(H56="Sí",N(F56),0))</f>
        <v/>
      </c>
      <c r="J56" s="10">
        <f>IF(D56="","",IFERROR(VLOOKUP(D56,Reglas!$A$6:$E$16,3,FALSE),""))</f>
        <v/>
      </c>
      <c r="K56" s="10">
        <f>IF(D56="","",IF(AND(C56="Boleta",IFERROR(VLOOKUP(D56,Reglas!$A$6:$E$16,2,FALSE),"")="Sí"),"Con boleta no hay crédito: pide factura. ","")&amp;IFERROR(VLOOKUP(D56,Reglas!$A$6:$E$16,5,FALSE),"Elige una categoría de la lista."))</f>
        <v/>
      </c>
    </row>
    <row r="57">
      <c r="A57" s="6" t="n"/>
      <c r="B57" s="7" t="n"/>
      <c r="C57" s="7" t="n"/>
      <c r="D57" s="7" t="n"/>
      <c r="E57" s="8" t="n"/>
      <c r="F57" s="8">
        <f>IF(E57="","",IF(C57="Boleta",0,IF(IFERROR(VLOOKUP(D57,Reglas!$A$6:$E$16,4,FALSE),"Sí")="No",0,ROUND(E57*Reglas!$B$3,0))))</f>
        <v/>
      </c>
      <c r="G57" s="9">
        <f>IF(E57="","",E57+N(F57))</f>
        <v/>
      </c>
      <c r="H57" s="10">
        <f>IF(D57="","",IF(C57="Boleta","No",IFERROR(VLOOKUP(D57,Reglas!$A$6:$E$16,2,FALSE),"")))</f>
        <v/>
      </c>
      <c r="I57" s="9">
        <f>IF(E57="","",IF(H57="Sí",N(F57),0))</f>
        <v/>
      </c>
      <c r="J57" s="10">
        <f>IF(D57="","",IFERROR(VLOOKUP(D57,Reglas!$A$6:$E$16,3,FALSE),""))</f>
        <v/>
      </c>
      <c r="K57" s="10">
        <f>IF(D57="","",IF(AND(C57="Boleta",IFERROR(VLOOKUP(D57,Reglas!$A$6:$E$16,2,FALSE),"")="Sí"),"Con boleta no hay crédito: pide factura. ","")&amp;IFERROR(VLOOKUP(D57,Reglas!$A$6:$E$16,5,FALSE),"Elige una categoría de la lista."))</f>
        <v/>
      </c>
    </row>
    <row r="58">
      <c r="A58" s="6" t="n"/>
      <c r="B58" s="7" t="n"/>
      <c r="C58" s="7" t="n"/>
      <c r="D58" s="7" t="n"/>
      <c r="E58" s="8" t="n"/>
      <c r="F58" s="8">
        <f>IF(E58="","",IF(C58="Boleta",0,IF(IFERROR(VLOOKUP(D58,Reglas!$A$6:$E$16,4,FALSE),"Sí")="No",0,ROUND(E58*Reglas!$B$3,0))))</f>
        <v/>
      </c>
      <c r="G58" s="9">
        <f>IF(E58="","",E58+N(F58))</f>
        <v/>
      </c>
      <c r="H58" s="10">
        <f>IF(D58="","",IF(C58="Boleta","No",IFERROR(VLOOKUP(D58,Reglas!$A$6:$E$16,2,FALSE),"")))</f>
        <v/>
      </c>
      <c r="I58" s="9">
        <f>IF(E58="","",IF(H58="Sí",N(F58),0))</f>
        <v/>
      </c>
      <c r="J58" s="10">
        <f>IF(D58="","",IFERROR(VLOOKUP(D58,Reglas!$A$6:$E$16,3,FALSE),""))</f>
        <v/>
      </c>
      <c r="K58" s="10">
        <f>IF(D58="","",IF(AND(C58="Boleta",IFERROR(VLOOKUP(D58,Reglas!$A$6:$E$16,2,FALSE),"")="Sí"),"Con boleta no hay crédito: pide factura. ","")&amp;IFERROR(VLOOKUP(D58,Reglas!$A$6:$E$16,5,FALSE),"Elige una categoría de la lista."))</f>
        <v/>
      </c>
    </row>
    <row r="59">
      <c r="A59" s="6" t="n"/>
      <c r="B59" s="7" t="n"/>
      <c r="C59" s="7" t="n"/>
      <c r="D59" s="7" t="n"/>
      <c r="E59" s="8" t="n"/>
      <c r="F59" s="8">
        <f>IF(E59="","",IF(C59="Boleta",0,IF(IFERROR(VLOOKUP(D59,Reglas!$A$6:$E$16,4,FALSE),"Sí")="No",0,ROUND(E59*Reglas!$B$3,0))))</f>
        <v/>
      </c>
      <c r="G59" s="9">
        <f>IF(E59="","",E59+N(F59))</f>
        <v/>
      </c>
      <c r="H59" s="10">
        <f>IF(D59="","",IF(C59="Boleta","No",IFERROR(VLOOKUP(D59,Reglas!$A$6:$E$16,2,FALSE),"")))</f>
        <v/>
      </c>
      <c r="I59" s="9">
        <f>IF(E59="","",IF(H59="Sí",N(F59),0))</f>
        <v/>
      </c>
      <c r="J59" s="10">
        <f>IF(D59="","",IFERROR(VLOOKUP(D59,Reglas!$A$6:$E$16,3,FALSE),""))</f>
        <v/>
      </c>
      <c r="K59" s="10">
        <f>IF(D59="","",IF(AND(C59="Boleta",IFERROR(VLOOKUP(D59,Reglas!$A$6:$E$16,2,FALSE),"")="Sí"),"Con boleta no hay crédito: pide factura. ","")&amp;IFERROR(VLOOKUP(D59,Reglas!$A$6:$E$16,5,FALSE),"Elige una categoría de la lista."))</f>
        <v/>
      </c>
    </row>
    <row r="60">
      <c r="A60" s="6" t="n"/>
      <c r="B60" s="7" t="n"/>
      <c r="C60" s="7" t="n"/>
      <c r="D60" s="7" t="n"/>
      <c r="E60" s="8" t="n"/>
      <c r="F60" s="8">
        <f>IF(E60="","",IF(C60="Boleta",0,IF(IFERROR(VLOOKUP(D60,Reglas!$A$6:$E$16,4,FALSE),"Sí")="No",0,ROUND(E60*Reglas!$B$3,0))))</f>
        <v/>
      </c>
      <c r="G60" s="9">
        <f>IF(E60="","",E60+N(F60))</f>
        <v/>
      </c>
      <c r="H60" s="10">
        <f>IF(D60="","",IF(C60="Boleta","No",IFERROR(VLOOKUP(D60,Reglas!$A$6:$E$16,2,FALSE),"")))</f>
        <v/>
      </c>
      <c r="I60" s="9">
        <f>IF(E60="","",IF(H60="Sí",N(F60),0))</f>
        <v/>
      </c>
      <c r="J60" s="10">
        <f>IF(D60="","",IFERROR(VLOOKUP(D60,Reglas!$A$6:$E$16,3,FALSE),""))</f>
        <v/>
      </c>
      <c r="K60" s="10">
        <f>IF(D60="","",IF(AND(C60="Boleta",IFERROR(VLOOKUP(D60,Reglas!$A$6:$E$16,2,FALSE),"")="Sí"),"Con boleta no hay crédito: pide factura. ","")&amp;IFERROR(VLOOKUP(D60,Reglas!$A$6:$E$16,5,FALSE),"Elige una categoría de la lista."))</f>
        <v/>
      </c>
    </row>
    <row r="61">
      <c r="A61" s="6" t="n"/>
      <c r="B61" s="7" t="n"/>
      <c r="C61" s="7" t="n"/>
      <c r="D61" s="7" t="n"/>
      <c r="E61" s="8" t="n"/>
      <c r="F61" s="8">
        <f>IF(E61="","",IF(C61="Boleta",0,IF(IFERROR(VLOOKUP(D61,Reglas!$A$6:$E$16,4,FALSE),"Sí")="No",0,ROUND(E61*Reglas!$B$3,0))))</f>
        <v/>
      </c>
      <c r="G61" s="9">
        <f>IF(E61="","",E61+N(F61))</f>
        <v/>
      </c>
      <c r="H61" s="10">
        <f>IF(D61="","",IF(C61="Boleta","No",IFERROR(VLOOKUP(D61,Reglas!$A$6:$E$16,2,FALSE),"")))</f>
        <v/>
      </c>
      <c r="I61" s="9">
        <f>IF(E61="","",IF(H61="Sí",N(F61),0))</f>
        <v/>
      </c>
      <c r="J61" s="10">
        <f>IF(D61="","",IFERROR(VLOOKUP(D61,Reglas!$A$6:$E$16,3,FALSE),""))</f>
        <v/>
      </c>
      <c r="K61" s="10">
        <f>IF(D61="","",IF(AND(C61="Boleta",IFERROR(VLOOKUP(D61,Reglas!$A$6:$E$16,2,FALSE),"")="Sí"),"Con boleta no hay crédito: pide factura. ","")&amp;IFERROR(VLOOKUP(D61,Reglas!$A$6:$E$16,5,FALSE),"Elige una categoría de la lista."))</f>
        <v/>
      </c>
    </row>
    <row r="62">
      <c r="A62" s="6" t="n"/>
      <c r="B62" s="7" t="n"/>
      <c r="C62" s="7" t="n"/>
      <c r="D62" s="7" t="n"/>
      <c r="E62" s="8" t="n"/>
      <c r="F62" s="8">
        <f>IF(E62="","",IF(C62="Boleta",0,IF(IFERROR(VLOOKUP(D62,Reglas!$A$6:$E$16,4,FALSE),"Sí")="No",0,ROUND(E62*Reglas!$B$3,0))))</f>
        <v/>
      </c>
      <c r="G62" s="9">
        <f>IF(E62="","",E62+N(F62))</f>
        <v/>
      </c>
      <c r="H62" s="10">
        <f>IF(D62="","",IF(C62="Boleta","No",IFERROR(VLOOKUP(D62,Reglas!$A$6:$E$16,2,FALSE),"")))</f>
        <v/>
      </c>
      <c r="I62" s="9">
        <f>IF(E62="","",IF(H62="Sí",N(F62),0))</f>
        <v/>
      </c>
      <c r="J62" s="10">
        <f>IF(D62="","",IFERROR(VLOOKUP(D62,Reglas!$A$6:$E$16,3,FALSE),""))</f>
        <v/>
      </c>
      <c r="K62" s="10">
        <f>IF(D62="","",IF(AND(C62="Boleta",IFERROR(VLOOKUP(D62,Reglas!$A$6:$E$16,2,FALSE),"")="Sí"),"Con boleta no hay crédito: pide factura. ","")&amp;IFERROR(VLOOKUP(D62,Reglas!$A$6:$E$16,5,FALSE),"Elige una categoría de la lista."))</f>
        <v/>
      </c>
    </row>
    <row r="63">
      <c r="A63" s="6" t="n"/>
      <c r="B63" s="7" t="n"/>
      <c r="C63" s="7" t="n"/>
      <c r="D63" s="7" t="n"/>
      <c r="E63" s="8" t="n"/>
      <c r="F63" s="8">
        <f>IF(E63="","",IF(C63="Boleta",0,IF(IFERROR(VLOOKUP(D63,Reglas!$A$6:$E$16,4,FALSE),"Sí")="No",0,ROUND(E63*Reglas!$B$3,0))))</f>
        <v/>
      </c>
      <c r="G63" s="9">
        <f>IF(E63="","",E63+N(F63))</f>
        <v/>
      </c>
      <c r="H63" s="10">
        <f>IF(D63="","",IF(C63="Boleta","No",IFERROR(VLOOKUP(D63,Reglas!$A$6:$E$16,2,FALSE),"")))</f>
        <v/>
      </c>
      <c r="I63" s="9">
        <f>IF(E63="","",IF(H63="Sí",N(F63),0))</f>
        <v/>
      </c>
      <c r="J63" s="10">
        <f>IF(D63="","",IFERROR(VLOOKUP(D63,Reglas!$A$6:$E$16,3,FALSE),""))</f>
        <v/>
      </c>
      <c r="K63" s="10">
        <f>IF(D63="","",IF(AND(C63="Boleta",IFERROR(VLOOKUP(D63,Reglas!$A$6:$E$16,2,FALSE),"")="Sí"),"Con boleta no hay crédito: pide factura. ","")&amp;IFERROR(VLOOKUP(D63,Reglas!$A$6:$E$16,5,FALSE),"Elige una categoría de la lista."))</f>
        <v/>
      </c>
    </row>
    <row r="64">
      <c r="A64" s="6" t="n"/>
      <c r="B64" s="7" t="n"/>
      <c r="C64" s="7" t="n"/>
      <c r="D64" s="7" t="n"/>
      <c r="E64" s="8" t="n"/>
      <c r="F64" s="8">
        <f>IF(E64="","",IF(C64="Boleta",0,IF(IFERROR(VLOOKUP(D64,Reglas!$A$6:$E$16,4,FALSE),"Sí")="No",0,ROUND(E64*Reglas!$B$3,0))))</f>
        <v/>
      </c>
      <c r="G64" s="9">
        <f>IF(E64="","",E64+N(F64))</f>
        <v/>
      </c>
      <c r="H64" s="10">
        <f>IF(D64="","",IF(C64="Boleta","No",IFERROR(VLOOKUP(D64,Reglas!$A$6:$E$16,2,FALSE),"")))</f>
        <v/>
      </c>
      <c r="I64" s="9">
        <f>IF(E64="","",IF(H64="Sí",N(F64),0))</f>
        <v/>
      </c>
      <c r="J64" s="10">
        <f>IF(D64="","",IFERROR(VLOOKUP(D64,Reglas!$A$6:$E$16,3,FALSE),""))</f>
        <v/>
      </c>
      <c r="K64" s="10">
        <f>IF(D64="","",IF(AND(C64="Boleta",IFERROR(VLOOKUP(D64,Reglas!$A$6:$E$16,2,FALSE),"")="Sí"),"Con boleta no hay crédito: pide factura. ","")&amp;IFERROR(VLOOKUP(D64,Reglas!$A$6:$E$16,5,FALSE),"Elige una categoría de la lista."))</f>
        <v/>
      </c>
    </row>
    <row r="65">
      <c r="A65" s="6" t="n"/>
      <c r="B65" s="7" t="n"/>
      <c r="C65" s="7" t="n"/>
      <c r="D65" s="7" t="n"/>
      <c r="E65" s="8" t="n"/>
      <c r="F65" s="8">
        <f>IF(E65="","",IF(C65="Boleta",0,IF(IFERROR(VLOOKUP(D65,Reglas!$A$6:$E$16,4,FALSE),"Sí")="No",0,ROUND(E65*Reglas!$B$3,0))))</f>
        <v/>
      </c>
      <c r="G65" s="9">
        <f>IF(E65="","",E65+N(F65))</f>
        <v/>
      </c>
      <c r="H65" s="10">
        <f>IF(D65="","",IF(C65="Boleta","No",IFERROR(VLOOKUP(D65,Reglas!$A$6:$E$16,2,FALSE),"")))</f>
        <v/>
      </c>
      <c r="I65" s="9">
        <f>IF(E65="","",IF(H65="Sí",N(F65),0))</f>
        <v/>
      </c>
      <c r="J65" s="10">
        <f>IF(D65="","",IFERROR(VLOOKUP(D65,Reglas!$A$6:$E$16,3,FALSE),""))</f>
        <v/>
      </c>
      <c r="K65" s="10">
        <f>IF(D65="","",IF(AND(C65="Boleta",IFERROR(VLOOKUP(D65,Reglas!$A$6:$E$16,2,FALSE),"")="Sí"),"Con boleta no hay crédito: pide factura. ","")&amp;IFERROR(VLOOKUP(D65,Reglas!$A$6:$E$16,5,FALSE),"Elige una categoría de la lista."))</f>
        <v/>
      </c>
    </row>
    <row r="66">
      <c r="A66" s="6" t="n"/>
      <c r="B66" s="7" t="n"/>
      <c r="C66" s="7" t="n"/>
      <c r="D66" s="7" t="n"/>
      <c r="E66" s="8" t="n"/>
      <c r="F66" s="8">
        <f>IF(E66="","",IF(C66="Boleta",0,IF(IFERROR(VLOOKUP(D66,Reglas!$A$6:$E$16,4,FALSE),"Sí")="No",0,ROUND(E66*Reglas!$B$3,0))))</f>
        <v/>
      </c>
      <c r="G66" s="9">
        <f>IF(E66="","",E66+N(F66))</f>
        <v/>
      </c>
      <c r="H66" s="10">
        <f>IF(D66="","",IF(C66="Boleta","No",IFERROR(VLOOKUP(D66,Reglas!$A$6:$E$16,2,FALSE),"")))</f>
        <v/>
      </c>
      <c r="I66" s="9">
        <f>IF(E66="","",IF(H66="Sí",N(F66),0))</f>
        <v/>
      </c>
      <c r="J66" s="10">
        <f>IF(D66="","",IFERROR(VLOOKUP(D66,Reglas!$A$6:$E$16,3,FALSE),""))</f>
        <v/>
      </c>
      <c r="K66" s="10">
        <f>IF(D66="","",IF(AND(C66="Boleta",IFERROR(VLOOKUP(D66,Reglas!$A$6:$E$16,2,FALSE),"")="Sí"),"Con boleta no hay crédito: pide factura. ","")&amp;IFERROR(VLOOKUP(D66,Reglas!$A$6:$E$16,5,FALSE),"Elige una categoría de la lista."))</f>
        <v/>
      </c>
    </row>
    <row r="67">
      <c r="A67" s="6" t="n"/>
      <c r="B67" s="7" t="n"/>
      <c r="C67" s="7" t="n"/>
      <c r="D67" s="7" t="n"/>
      <c r="E67" s="8" t="n"/>
      <c r="F67" s="8">
        <f>IF(E67="","",IF(C67="Boleta",0,IF(IFERROR(VLOOKUP(D67,Reglas!$A$6:$E$16,4,FALSE),"Sí")="No",0,ROUND(E67*Reglas!$B$3,0))))</f>
        <v/>
      </c>
      <c r="G67" s="9">
        <f>IF(E67="","",E67+N(F67))</f>
        <v/>
      </c>
      <c r="H67" s="10">
        <f>IF(D67="","",IF(C67="Boleta","No",IFERROR(VLOOKUP(D67,Reglas!$A$6:$E$16,2,FALSE),"")))</f>
        <v/>
      </c>
      <c r="I67" s="9">
        <f>IF(E67="","",IF(H67="Sí",N(F67),0))</f>
        <v/>
      </c>
      <c r="J67" s="10">
        <f>IF(D67="","",IFERROR(VLOOKUP(D67,Reglas!$A$6:$E$16,3,FALSE),""))</f>
        <v/>
      </c>
      <c r="K67" s="10">
        <f>IF(D67="","",IF(AND(C67="Boleta",IFERROR(VLOOKUP(D67,Reglas!$A$6:$E$16,2,FALSE),"")="Sí"),"Con boleta no hay crédito: pide factura. ","")&amp;IFERROR(VLOOKUP(D67,Reglas!$A$6:$E$16,5,FALSE),"Elige una categoría de la lista."))</f>
        <v/>
      </c>
    </row>
    <row r="68">
      <c r="A68" s="6" t="n"/>
      <c r="B68" s="7" t="n"/>
      <c r="C68" s="7" t="n"/>
      <c r="D68" s="7" t="n"/>
      <c r="E68" s="8" t="n"/>
      <c r="F68" s="8">
        <f>IF(E68="","",IF(C68="Boleta",0,IF(IFERROR(VLOOKUP(D68,Reglas!$A$6:$E$16,4,FALSE),"Sí")="No",0,ROUND(E68*Reglas!$B$3,0))))</f>
        <v/>
      </c>
      <c r="G68" s="9">
        <f>IF(E68="","",E68+N(F68))</f>
        <v/>
      </c>
      <c r="H68" s="10">
        <f>IF(D68="","",IF(C68="Boleta","No",IFERROR(VLOOKUP(D68,Reglas!$A$6:$E$16,2,FALSE),"")))</f>
        <v/>
      </c>
      <c r="I68" s="9">
        <f>IF(E68="","",IF(H68="Sí",N(F68),0))</f>
        <v/>
      </c>
      <c r="J68" s="10">
        <f>IF(D68="","",IFERROR(VLOOKUP(D68,Reglas!$A$6:$E$16,3,FALSE),""))</f>
        <v/>
      </c>
      <c r="K68" s="10">
        <f>IF(D68="","",IF(AND(C68="Boleta",IFERROR(VLOOKUP(D68,Reglas!$A$6:$E$16,2,FALSE),"")="Sí"),"Con boleta no hay crédito: pide factura. ","")&amp;IFERROR(VLOOKUP(D68,Reglas!$A$6:$E$16,5,FALSE),"Elige una categoría de la lista."))</f>
        <v/>
      </c>
    </row>
    <row r="69">
      <c r="A69" s="6" t="n"/>
      <c r="B69" s="7" t="n"/>
      <c r="C69" s="7" t="n"/>
      <c r="D69" s="7" t="n"/>
      <c r="E69" s="8" t="n"/>
      <c r="F69" s="8">
        <f>IF(E69="","",IF(C69="Boleta",0,IF(IFERROR(VLOOKUP(D69,Reglas!$A$6:$E$16,4,FALSE),"Sí")="No",0,ROUND(E69*Reglas!$B$3,0))))</f>
        <v/>
      </c>
      <c r="G69" s="9">
        <f>IF(E69="","",E69+N(F69))</f>
        <v/>
      </c>
      <c r="H69" s="10">
        <f>IF(D69="","",IF(C69="Boleta","No",IFERROR(VLOOKUP(D69,Reglas!$A$6:$E$16,2,FALSE),"")))</f>
        <v/>
      </c>
      <c r="I69" s="9">
        <f>IF(E69="","",IF(H69="Sí",N(F69),0))</f>
        <v/>
      </c>
      <c r="J69" s="10">
        <f>IF(D69="","",IFERROR(VLOOKUP(D69,Reglas!$A$6:$E$16,3,FALSE),""))</f>
        <v/>
      </c>
      <c r="K69" s="10">
        <f>IF(D69="","",IF(AND(C69="Boleta",IFERROR(VLOOKUP(D69,Reglas!$A$6:$E$16,2,FALSE),"")="Sí"),"Con boleta no hay crédito: pide factura. ","")&amp;IFERROR(VLOOKUP(D69,Reglas!$A$6:$E$16,5,FALSE),"Elige una categoría de la lista."))</f>
        <v/>
      </c>
    </row>
    <row r="70">
      <c r="A70" s="6" t="n"/>
      <c r="B70" s="7" t="n"/>
      <c r="C70" s="7" t="n"/>
      <c r="D70" s="7" t="n"/>
      <c r="E70" s="8" t="n"/>
      <c r="F70" s="8">
        <f>IF(E70="","",IF(C70="Boleta",0,IF(IFERROR(VLOOKUP(D70,Reglas!$A$6:$E$16,4,FALSE),"Sí")="No",0,ROUND(E70*Reglas!$B$3,0))))</f>
        <v/>
      </c>
      <c r="G70" s="9">
        <f>IF(E70="","",E70+N(F70))</f>
        <v/>
      </c>
      <c r="H70" s="10">
        <f>IF(D70="","",IF(C70="Boleta","No",IFERROR(VLOOKUP(D70,Reglas!$A$6:$E$16,2,FALSE),"")))</f>
        <v/>
      </c>
      <c r="I70" s="9">
        <f>IF(E70="","",IF(H70="Sí",N(F70),0))</f>
        <v/>
      </c>
      <c r="J70" s="10">
        <f>IF(D70="","",IFERROR(VLOOKUP(D70,Reglas!$A$6:$E$16,3,FALSE),""))</f>
        <v/>
      </c>
      <c r="K70" s="10">
        <f>IF(D70="","",IF(AND(C70="Boleta",IFERROR(VLOOKUP(D70,Reglas!$A$6:$E$16,2,FALSE),"")="Sí"),"Con boleta no hay crédito: pide factura. ","")&amp;IFERROR(VLOOKUP(D70,Reglas!$A$6:$E$16,5,FALSE),"Elige una categoría de la lista."))</f>
        <v/>
      </c>
    </row>
    <row r="71">
      <c r="A71" s="6" t="n"/>
      <c r="B71" s="7" t="n"/>
      <c r="C71" s="7" t="n"/>
      <c r="D71" s="7" t="n"/>
      <c r="E71" s="8" t="n"/>
      <c r="F71" s="8">
        <f>IF(E71="","",IF(C71="Boleta",0,IF(IFERROR(VLOOKUP(D71,Reglas!$A$6:$E$16,4,FALSE),"Sí")="No",0,ROUND(E71*Reglas!$B$3,0))))</f>
        <v/>
      </c>
      <c r="G71" s="9">
        <f>IF(E71="","",E71+N(F71))</f>
        <v/>
      </c>
      <c r="H71" s="10">
        <f>IF(D71="","",IF(C71="Boleta","No",IFERROR(VLOOKUP(D71,Reglas!$A$6:$E$16,2,FALSE),"")))</f>
        <v/>
      </c>
      <c r="I71" s="9">
        <f>IF(E71="","",IF(H71="Sí",N(F71),0))</f>
        <v/>
      </c>
      <c r="J71" s="10">
        <f>IF(D71="","",IFERROR(VLOOKUP(D71,Reglas!$A$6:$E$16,3,FALSE),""))</f>
        <v/>
      </c>
      <c r="K71" s="10">
        <f>IF(D71="","",IF(AND(C71="Boleta",IFERROR(VLOOKUP(D71,Reglas!$A$6:$E$16,2,FALSE),"")="Sí"),"Con boleta no hay crédito: pide factura. ","")&amp;IFERROR(VLOOKUP(D71,Reglas!$A$6:$E$16,5,FALSE),"Elige una categoría de la lista."))</f>
        <v/>
      </c>
    </row>
    <row r="72">
      <c r="A72" s="6" t="n"/>
      <c r="B72" s="7" t="n"/>
      <c r="C72" s="7" t="n"/>
      <c r="D72" s="7" t="n"/>
      <c r="E72" s="8" t="n"/>
      <c r="F72" s="8">
        <f>IF(E72="","",IF(C72="Boleta",0,IF(IFERROR(VLOOKUP(D72,Reglas!$A$6:$E$16,4,FALSE),"Sí")="No",0,ROUND(E72*Reglas!$B$3,0))))</f>
        <v/>
      </c>
      <c r="G72" s="9">
        <f>IF(E72="","",E72+N(F72))</f>
        <v/>
      </c>
      <c r="H72" s="10">
        <f>IF(D72="","",IF(C72="Boleta","No",IFERROR(VLOOKUP(D72,Reglas!$A$6:$E$16,2,FALSE),"")))</f>
        <v/>
      </c>
      <c r="I72" s="9">
        <f>IF(E72="","",IF(H72="Sí",N(F72),0))</f>
        <v/>
      </c>
      <c r="J72" s="10">
        <f>IF(D72="","",IFERROR(VLOOKUP(D72,Reglas!$A$6:$E$16,3,FALSE),""))</f>
        <v/>
      </c>
      <c r="K72" s="10">
        <f>IF(D72="","",IF(AND(C72="Boleta",IFERROR(VLOOKUP(D72,Reglas!$A$6:$E$16,2,FALSE),"")="Sí"),"Con boleta no hay crédito: pide factura. ","")&amp;IFERROR(VLOOKUP(D72,Reglas!$A$6:$E$16,5,FALSE),"Elige una categoría de la lista."))</f>
        <v/>
      </c>
    </row>
    <row r="73">
      <c r="A73" s="6" t="n"/>
      <c r="B73" s="7" t="n"/>
      <c r="C73" s="7" t="n"/>
      <c r="D73" s="7" t="n"/>
      <c r="E73" s="8" t="n"/>
      <c r="F73" s="8">
        <f>IF(E73="","",IF(C73="Boleta",0,IF(IFERROR(VLOOKUP(D73,Reglas!$A$6:$E$16,4,FALSE),"Sí")="No",0,ROUND(E73*Reglas!$B$3,0))))</f>
        <v/>
      </c>
      <c r="G73" s="9">
        <f>IF(E73="","",E73+N(F73))</f>
        <v/>
      </c>
      <c r="H73" s="10">
        <f>IF(D73="","",IF(C73="Boleta","No",IFERROR(VLOOKUP(D73,Reglas!$A$6:$E$16,2,FALSE),"")))</f>
        <v/>
      </c>
      <c r="I73" s="9">
        <f>IF(E73="","",IF(H73="Sí",N(F73),0))</f>
        <v/>
      </c>
      <c r="J73" s="10">
        <f>IF(D73="","",IFERROR(VLOOKUP(D73,Reglas!$A$6:$E$16,3,FALSE),""))</f>
        <v/>
      </c>
      <c r="K73" s="10">
        <f>IF(D73="","",IF(AND(C73="Boleta",IFERROR(VLOOKUP(D73,Reglas!$A$6:$E$16,2,FALSE),"")="Sí"),"Con boleta no hay crédito: pide factura. ","")&amp;IFERROR(VLOOKUP(D73,Reglas!$A$6:$E$16,5,FALSE),"Elige una categoría de la lista."))</f>
        <v/>
      </c>
    </row>
    <row r="74">
      <c r="A74" s="6" t="n"/>
      <c r="B74" s="7" t="n"/>
      <c r="C74" s="7" t="n"/>
      <c r="D74" s="7" t="n"/>
      <c r="E74" s="8" t="n"/>
      <c r="F74" s="8">
        <f>IF(E74="","",IF(C74="Boleta",0,IF(IFERROR(VLOOKUP(D74,Reglas!$A$6:$E$16,4,FALSE),"Sí")="No",0,ROUND(E74*Reglas!$B$3,0))))</f>
        <v/>
      </c>
      <c r="G74" s="9">
        <f>IF(E74="","",E74+N(F74))</f>
        <v/>
      </c>
      <c r="H74" s="10">
        <f>IF(D74="","",IF(C74="Boleta","No",IFERROR(VLOOKUP(D74,Reglas!$A$6:$E$16,2,FALSE),"")))</f>
        <v/>
      </c>
      <c r="I74" s="9">
        <f>IF(E74="","",IF(H74="Sí",N(F74),0))</f>
        <v/>
      </c>
      <c r="J74" s="10">
        <f>IF(D74="","",IFERROR(VLOOKUP(D74,Reglas!$A$6:$E$16,3,FALSE),""))</f>
        <v/>
      </c>
      <c r="K74" s="10">
        <f>IF(D74="","",IF(AND(C74="Boleta",IFERROR(VLOOKUP(D74,Reglas!$A$6:$E$16,2,FALSE),"")="Sí"),"Con boleta no hay crédito: pide factura. ","")&amp;IFERROR(VLOOKUP(D74,Reglas!$A$6:$E$16,5,FALSE),"Elige una categoría de la lista."))</f>
        <v/>
      </c>
    </row>
    <row r="75">
      <c r="A75" s="6" t="n"/>
      <c r="B75" s="7" t="n"/>
      <c r="C75" s="7" t="n"/>
      <c r="D75" s="7" t="n"/>
      <c r="E75" s="8" t="n"/>
      <c r="F75" s="8">
        <f>IF(E75="","",IF(C75="Boleta",0,IF(IFERROR(VLOOKUP(D75,Reglas!$A$6:$E$16,4,FALSE),"Sí")="No",0,ROUND(E75*Reglas!$B$3,0))))</f>
        <v/>
      </c>
      <c r="G75" s="9">
        <f>IF(E75="","",E75+N(F75))</f>
        <v/>
      </c>
      <c r="H75" s="10">
        <f>IF(D75="","",IF(C75="Boleta","No",IFERROR(VLOOKUP(D75,Reglas!$A$6:$E$16,2,FALSE),"")))</f>
        <v/>
      </c>
      <c r="I75" s="9">
        <f>IF(E75="","",IF(H75="Sí",N(F75),0))</f>
        <v/>
      </c>
      <c r="J75" s="10">
        <f>IF(D75="","",IFERROR(VLOOKUP(D75,Reglas!$A$6:$E$16,3,FALSE),""))</f>
        <v/>
      </c>
      <c r="K75" s="10">
        <f>IF(D75="","",IF(AND(C75="Boleta",IFERROR(VLOOKUP(D75,Reglas!$A$6:$E$16,2,FALSE),"")="Sí"),"Con boleta no hay crédito: pide factura. ","")&amp;IFERROR(VLOOKUP(D75,Reglas!$A$6:$E$16,5,FALSE),"Elige una categoría de la lista."))</f>
        <v/>
      </c>
    </row>
    <row r="76">
      <c r="A76" s="6" t="n"/>
      <c r="B76" s="7" t="n"/>
      <c r="C76" s="7" t="n"/>
      <c r="D76" s="7" t="n"/>
      <c r="E76" s="8" t="n"/>
      <c r="F76" s="8">
        <f>IF(E76="","",IF(C76="Boleta",0,IF(IFERROR(VLOOKUP(D76,Reglas!$A$6:$E$16,4,FALSE),"Sí")="No",0,ROUND(E76*Reglas!$B$3,0))))</f>
        <v/>
      </c>
      <c r="G76" s="9">
        <f>IF(E76="","",E76+N(F76))</f>
        <v/>
      </c>
      <c r="H76" s="10">
        <f>IF(D76="","",IF(C76="Boleta","No",IFERROR(VLOOKUP(D76,Reglas!$A$6:$E$16,2,FALSE),"")))</f>
        <v/>
      </c>
      <c r="I76" s="9">
        <f>IF(E76="","",IF(H76="Sí",N(F76),0))</f>
        <v/>
      </c>
      <c r="J76" s="10">
        <f>IF(D76="","",IFERROR(VLOOKUP(D76,Reglas!$A$6:$E$16,3,FALSE),""))</f>
        <v/>
      </c>
      <c r="K76" s="10">
        <f>IF(D76="","",IF(AND(C76="Boleta",IFERROR(VLOOKUP(D76,Reglas!$A$6:$E$16,2,FALSE),"")="Sí"),"Con boleta no hay crédito: pide factura. ","")&amp;IFERROR(VLOOKUP(D76,Reglas!$A$6:$E$16,5,FALSE),"Elige una categoría de la lista."))</f>
        <v/>
      </c>
    </row>
    <row r="77">
      <c r="A77" s="6" t="n"/>
      <c r="B77" s="7" t="n"/>
      <c r="C77" s="7" t="n"/>
      <c r="D77" s="7" t="n"/>
      <c r="E77" s="8" t="n"/>
      <c r="F77" s="8">
        <f>IF(E77="","",IF(C77="Boleta",0,IF(IFERROR(VLOOKUP(D77,Reglas!$A$6:$E$16,4,FALSE),"Sí")="No",0,ROUND(E77*Reglas!$B$3,0))))</f>
        <v/>
      </c>
      <c r="G77" s="9">
        <f>IF(E77="","",E77+N(F77))</f>
        <v/>
      </c>
      <c r="H77" s="10">
        <f>IF(D77="","",IF(C77="Boleta","No",IFERROR(VLOOKUP(D77,Reglas!$A$6:$E$16,2,FALSE),"")))</f>
        <v/>
      </c>
      <c r="I77" s="9">
        <f>IF(E77="","",IF(H77="Sí",N(F77),0))</f>
        <v/>
      </c>
      <c r="J77" s="10">
        <f>IF(D77="","",IFERROR(VLOOKUP(D77,Reglas!$A$6:$E$16,3,FALSE),""))</f>
        <v/>
      </c>
      <c r="K77" s="10">
        <f>IF(D77="","",IF(AND(C77="Boleta",IFERROR(VLOOKUP(D77,Reglas!$A$6:$E$16,2,FALSE),"")="Sí"),"Con boleta no hay crédito: pide factura. ","")&amp;IFERROR(VLOOKUP(D77,Reglas!$A$6:$E$16,5,FALSE),"Elige una categoría de la lista."))</f>
        <v/>
      </c>
    </row>
    <row r="78">
      <c r="A78" s="6" t="n"/>
      <c r="B78" s="7" t="n"/>
      <c r="C78" s="7" t="n"/>
      <c r="D78" s="7" t="n"/>
      <c r="E78" s="8" t="n"/>
      <c r="F78" s="8">
        <f>IF(E78="","",IF(C78="Boleta",0,IF(IFERROR(VLOOKUP(D78,Reglas!$A$6:$E$16,4,FALSE),"Sí")="No",0,ROUND(E78*Reglas!$B$3,0))))</f>
        <v/>
      </c>
      <c r="G78" s="9">
        <f>IF(E78="","",E78+N(F78))</f>
        <v/>
      </c>
      <c r="H78" s="10">
        <f>IF(D78="","",IF(C78="Boleta","No",IFERROR(VLOOKUP(D78,Reglas!$A$6:$E$16,2,FALSE),"")))</f>
        <v/>
      </c>
      <c r="I78" s="9">
        <f>IF(E78="","",IF(H78="Sí",N(F78),0))</f>
        <v/>
      </c>
      <c r="J78" s="10">
        <f>IF(D78="","",IFERROR(VLOOKUP(D78,Reglas!$A$6:$E$16,3,FALSE),""))</f>
        <v/>
      </c>
      <c r="K78" s="10">
        <f>IF(D78="","",IF(AND(C78="Boleta",IFERROR(VLOOKUP(D78,Reglas!$A$6:$E$16,2,FALSE),"")="Sí"),"Con boleta no hay crédito: pide factura. ","")&amp;IFERROR(VLOOKUP(D78,Reglas!$A$6:$E$16,5,FALSE),"Elige una categoría de la lista."))</f>
        <v/>
      </c>
    </row>
    <row r="79">
      <c r="A79" s="6" t="n"/>
      <c r="B79" s="7" t="n"/>
      <c r="C79" s="7" t="n"/>
      <c r="D79" s="7" t="n"/>
      <c r="E79" s="8" t="n"/>
      <c r="F79" s="8">
        <f>IF(E79="","",IF(C79="Boleta",0,IF(IFERROR(VLOOKUP(D79,Reglas!$A$6:$E$16,4,FALSE),"Sí")="No",0,ROUND(E79*Reglas!$B$3,0))))</f>
        <v/>
      </c>
      <c r="G79" s="9">
        <f>IF(E79="","",E79+N(F79))</f>
        <v/>
      </c>
      <c r="H79" s="10">
        <f>IF(D79="","",IF(C79="Boleta","No",IFERROR(VLOOKUP(D79,Reglas!$A$6:$E$16,2,FALSE),"")))</f>
        <v/>
      </c>
      <c r="I79" s="9">
        <f>IF(E79="","",IF(H79="Sí",N(F79),0))</f>
        <v/>
      </c>
      <c r="J79" s="10">
        <f>IF(D79="","",IFERROR(VLOOKUP(D79,Reglas!$A$6:$E$16,3,FALSE),""))</f>
        <v/>
      </c>
      <c r="K79" s="10">
        <f>IF(D79="","",IF(AND(C79="Boleta",IFERROR(VLOOKUP(D79,Reglas!$A$6:$E$16,2,FALSE),"")="Sí"),"Con boleta no hay crédito: pide factura. ","")&amp;IFERROR(VLOOKUP(D79,Reglas!$A$6:$E$16,5,FALSE),"Elige una categoría de la lista."))</f>
        <v/>
      </c>
    </row>
    <row r="80">
      <c r="A80" s="6" t="n"/>
      <c r="B80" s="7" t="n"/>
      <c r="C80" s="7" t="n"/>
      <c r="D80" s="7" t="n"/>
      <c r="E80" s="8" t="n"/>
      <c r="F80" s="8">
        <f>IF(E80="","",IF(C80="Boleta",0,IF(IFERROR(VLOOKUP(D80,Reglas!$A$6:$E$16,4,FALSE),"Sí")="No",0,ROUND(E80*Reglas!$B$3,0))))</f>
        <v/>
      </c>
      <c r="G80" s="9">
        <f>IF(E80="","",E80+N(F80))</f>
        <v/>
      </c>
      <c r="H80" s="10">
        <f>IF(D80="","",IF(C80="Boleta","No",IFERROR(VLOOKUP(D80,Reglas!$A$6:$E$16,2,FALSE),"")))</f>
        <v/>
      </c>
      <c r="I80" s="9">
        <f>IF(E80="","",IF(H80="Sí",N(F80),0))</f>
        <v/>
      </c>
      <c r="J80" s="10">
        <f>IF(D80="","",IFERROR(VLOOKUP(D80,Reglas!$A$6:$E$16,3,FALSE),""))</f>
        <v/>
      </c>
      <c r="K80" s="10">
        <f>IF(D80="","",IF(AND(C80="Boleta",IFERROR(VLOOKUP(D80,Reglas!$A$6:$E$16,2,FALSE),"")="Sí"),"Con boleta no hay crédito: pide factura. ","")&amp;IFERROR(VLOOKUP(D80,Reglas!$A$6:$E$16,5,FALSE),"Elige una categoría de la lista."))</f>
        <v/>
      </c>
    </row>
    <row r="81">
      <c r="A81" s="6" t="n"/>
      <c r="B81" s="7" t="n"/>
      <c r="C81" s="7" t="n"/>
      <c r="D81" s="7" t="n"/>
      <c r="E81" s="8" t="n"/>
      <c r="F81" s="8">
        <f>IF(E81="","",IF(C81="Boleta",0,IF(IFERROR(VLOOKUP(D81,Reglas!$A$6:$E$16,4,FALSE),"Sí")="No",0,ROUND(E81*Reglas!$B$3,0))))</f>
        <v/>
      </c>
      <c r="G81" s="9">
        <f>IF(E81="","",E81+N(F81))</f>
        <v/>
      </c>
      <c r="H81" s="10">
        <f>IF(D81="","",IF(C81="Boleta","No",IFERROR(VLOOKUP(D81,Reglas!$A$6:$E$16,2,FALSE),"")))</f>
        <v/>
      </c>
      <c r="I81" s="9">
        <f>IF(E81="","",IF(H81="Sí",N(F81),0))</f>
        <v/>
      </c>
      <c r="J81" s="10">
        <f>IF(D81="","",IFERROR(VLOOKUP(D81,Reglas!$A$6:$E$16,3,FALSE),""))</f>
        <v/>
      </c>
      <c r="K81" s="10">
        <f>IF(D81="","",IF(AND(C81="Boleta",IFERROR(VLOOKUP(D81,Reglas!$A$6:$E$16,2,FALSE),"")="Sí"),"Con boleta no hay crédito: pide factura. ","")&amp;IFERROR(VLOOKUP(D81,Reglas!$A$6:$E$16,5,FALSE),"Elige una categoría de la lista."))</f>
        <v/>
      </c>
    </row>
    <row r="82">
      <c r="A82" s="6" t="n"/>
      <c r="B82" s="7" t="n"/>
      <c r="C82" s="7" t="n"/>
      <c r="D82" s="7" t="n"/>
      <c r="E82" s="8" t="n"/>
      <c r="F82" s="8">
        <f>IF(E82="","",IF(C82="Boleta",0,IF(IFERROR(VLOOKUP(D82,Reglas!$A$6:$E$16,4,FALSE),"Sí")="No",0,ROUND(E82*Reglas!$B$3,0))))</f>
        <v/>
      </c>
      <c r="G82" s="9">
        <f>IF(E82="","",E82+N(F82))</f>
        <v/>
      </c>
      <c r="H82" s="10">
        <f>IF(D82="","",IF(C82="Boleta","No",IFERROR(VLOOKUP(D82,Reglas!$A$6:$E$16,2,FALSE),"")))</f>
        <v/>
      </c>
      <c r="I82" s="9">
        <f>IF(E82="","",IF(H82="Sí",N(F82),0))</f>
        <v/>
      </c>
      <c r="J82" s="10">
        <f>IF(D82="","",IFERROR(VLOOKUP(D82,Reglas!$A$6:$E$16,3,FALSE),""))</f>
        <v/>
      </c>
      <c r="K82" s="10">
        <f>IF(D82="","",IF(AND(C82="Boleta",IFERROR(VLOOKUP(D82,Reglas!$A$6:$E$16,2,FALSE),"")="Sí"),"Con boleta no hay crédito: pide factura. ","")&amp;IFERROR(VLOOKUP(D82,Reglas!$A$6:$E$16,5,FALSE),"Elige una categoría de la lista."))</f>
        <v/>
      </c>
    </row>
    <row r="83">
      <c r="A83" s="6" t="n"/>
      <c r="B83" s="7" t="n"/>
      <c r="C83" s="7" t="n"/>
      <c r="D83" s="7" t="n"/>
      <c r="E83" s="8" t="n"/>
      <c r="F83" s="8">
        <f>IF(E83="","",IF(C83="Boleta",0,IF(IFERROR(VLOOKUP(D83,Reglas!$A$6:$E$16,4,FALSE),"Sí")="No",0,ROUND(E83*Reglas!$B$3,0))))</f>
        <v/>
      </c>
      <c r="G83" s="9">
        <f>IF(E83="","",E83+N(F83))</f>
        <v/>
      </c>
      <c r="H83" s="10">
        <f>IF(D83="","",IF(C83="Boleta","No",IFERROR(VLOOKUP(D83,Reglas!$A$6:$E$16,2,FALSE),"")))</f>
        <v/>
      </c>
      <c r="I83" s="9">
        <f>IF(E83="","",IF(H83="Sí",N(F83),0))</f>
        <v/>
      </c>
      <c r="J83" s="10">
        <f>IF(D83="","",IFERROR(VLOOKUP(D83,Reglas!$A$6:$E$16,3,FALSE),""))</f>
        <v/>
      </c>
      <c r="K83" s="10">
        <f>IF(D83="","",IF(AND(C83="Boleta",IFERROR(VLOOKUP(D83,Reglas!$A$6:$E$16,2,FALSE),"")="Sí"),"Con boleta no hay crédito: pide factura. ","")&amp;IFERROR(VLOOKUP(D83,Reglas!$A$6:$E$16,5,FALSE),"Elige una categoría de la lista."))</f>
        <v/>
      </c>
    </row>
    <row r="84">
      <c r="A84" s="6" t="n"/>
      <c r="B84" s="7" t="n"/>
      <c r="C84" s="7" t="n"/>
      <c r="D84" s="7" t="n"/>
      <c r="E84" s="8" t="n"/>
      <c r="F84" s="8">
        <f>IF(E84="","",IF(C84="Boleta",0,IF(IFERROR(VLOOKUP(D84,Reglas!$A$6:$E$16,4,FALSE),"Sí")="No",0,ROUND(E84*Reglas!$B$3,0))))</f>
        <v/>
      </c>
      <c r="G84" s="9">
        <f>IF(E84="","",E84+N(F84))</f>
        <v/>
      </c>
      <c r="H84" s="10">
        <f>IF(D84="","",IF(C84="Boleta","No",IFERROR(VLOOKUP(D84,Reglas!$A$6:$E$16,2,FALSE),"")))</f>
        <v/>
      </c>
      <c r="I84" s="9">
        <f>IF(E84="","",IF(H84="Sí",N(F84),0))</f>
        <v/>
      </c>
      <c r="J84" s="10">
        <f>IF(D84="","",IFERROR(VLOOKUP(D84,Reglas!$A$6:$E$16,3,FALSE),""))</f>
        <v/>
      </c>
      <c r="K84" s="10">
        <f>IF(D84="","",IF(AND(C84="Boleta",IFERROR(VLOOKUP(D84,Reglas!$A$6:$E$16,2,FALSE),"")="Sí"),"Con boleta no hay crédito: pide factura. ","")&amp;IFERROR(VLOOKUP(D84,Reglas!$A$6:$E$16,5,FALSE),"Elige una categoría de la lista."))</f>
        <v/>
      </c>
    </row>
    <row r="85">
      <c r="A85" s="6" t="n"/>
      <c r="B85" s="7" t="n"/>
      <c r="C85" s="7" t="n"/>
      <c r="D85" s="7" t="n"/>
      <c r="E85" s="8" t="n"/>
      <c r="F85" s="8">
        <f>IF(E85="","",IF(C85="Boleta",0,IF(IFERROR(VLOOKUP(D85,Reglas!$A$6:$E$16,4,FALSE),"Sí")="No",0,ROUND(E85*Reglas!$B$3,0))))</f>
        <v/>
      </c>
      <c r="G85" s="9">
        <f>IF(E85="","",E85+N(F85))</f>
        <v/>
      </c>
      <c r="H85" s="10">
        <f>IF(D85="","",IF(C85="Boleta","No",IFERROR(VLOOKUP(D85,Reglas!$A$6:$E$16,2,FALSE),"")))</f>
        <v/>
      </c>
      <c r="I85" s="9">
        <f>IF(E85="","",IF(H85="Sí",N(F85),0))</f>
        <v/>
      </c>
      <c r="J85" s="10">
        <f>IF(D85="","",IFERROR(VLOOKUP(D85,Reglas!$A$6:$E$16,3,FALSE),""))</f>
        <v/>
      </c>
      <c r="K85" s="10">
        <f>IF(D85="","",IF(AND(C85="Boleta",IFERROR(VLOOKUP(D85,Reglas!$A$6:$E$16,2,FALSE),"")="Sí"),"Con boleta no hay crédito: pide factura. ","")&amp;IFERROR(VLOOKUP(D85,Reglas!$A$6:$E$16,5,FALSE),"Elige una categoría de la lista."))</f>
        <v/>
      </c>
    </row>
    <row r="86">
      <c r="A86" s="6" t="n"/>
      <c r="B86" s="7" t="n"/>
      <c r="C86" s="7" t="n"/>
      <c r="D86" s="7" t="n"/>
      <c r="E86" s="8" t="n"/>
      <c r="F86" s="8">
        <f>IF(E86="","",IF(C86="Boleta",0,IF(IFERROR(VLOOKUP(D86,Reglas!$A$6:$E$16,4,FALSE),"Sí")="No",0,ROUND(E86*Reglas!$B$3,0))))</f>
        <v/>
      </c>
      <c r="G86" s="9">
        <f>IF(E86="","",E86+N(F86))</f>
        <v/>
      </c>
      <c r="H86" s="10">
        <f>IF(D86="","",IF(C86="Boleta","No",IFERROR(VLOOKUP(D86,Reglas!$A$6:$E$16,2,FALSE),"")))</f>
        <v/>
      </c>
      <c r="I86" s="9">
        <f>IF(E86="","",IF(H86="Sí",N(F86),0))</f>
        <v/>
      </c>
      <c r="J86" s="10">
        <f>IF(D86="","",IFERROR(VLOOKUP(D86,Reglas!$A$6:$E$16,3,FALSE),""))</f>
        <v/>
      </c>
      <c r="K86" s="10">
        <f>IF(D86="","",IF(AND(C86="Boleta",IFERROR(VLOOKUP(D86,Reglas!$A$6:$E$16,2,FALSE),"")="Sí"),"Con boleta no hay crédito: pide factura. ","")&amp;IFERROR(VLOOKUP(D86,Reglas!$A$6:$E$16,5,FALSE),"Elige una categoría de la lista."))</f>
        <v/>
      </c>
    </row>
    <row r="87">
      <c r="A87" s="6" t="n"/>
      <c r="B87" s="7" t="n"/>
      <c r="C87" s="7" t="n"/>
      <c r="D87" s="7" t="n"/>
      <c r="E87" s="8" t="n"/>
      <c r="F87" s="8">
        <f>IF(E87="","",IF(C87="Boleta",0,IF(IFERROR(VLOOKUP(D87,Reglas!$A$6:$E$16,4,FALSE),"Sí")="No",0,ROUND(E87*Reglas!$B$3,0))))</f>
        <v/>
      </c>
      <c r="G87" s="9">
        <f>IF(E87="","",E87+N(F87))</f>
        <v/>
      </c>
      <c r="H87" s="10">
        <f>IF(D87="","",IF(C87="Boleta","No",IFERROR(VLOOKUP(D87,Reglas!$A$6:$E$16,2,FALSE),"")))</f>
        <v/>
      </c>
      <c r="I87" s="9">
        <f>IF(E87="","",IF(H87="Sí",N(F87),0))</f>
        <v/>
      </c>
      <c r="J87" s="10">
        <f>IF(D87="","",IFERROR(VLOOKUP(D87,Reglas!$A$6:$E$16,3,FALSE),""))</f>
        <v/>
      </c>
      <c r="K87" s="10">
        <f>IF(D87="","",IF(AND(C87="Boleta",IFERROR(VLOOKUP(D87,Reglas!$A$6:$E$16,2,FALSE),"")="Sí"),"Con boleta no hay crédito: pide factura. ","")&amp;IFERROR(VLOOKUP(D87,Reglas!$A$6:$E$16,5,FALSE),"Elige una categoría de la lista."))</f>
        <v/>
      </c>
    </row>
    <row r="88">
      <c r="A88" s="6" t="n"/>
      <c r="B88" s="7" t="n"/>
      <c r="C88" s="7" t="n"/>
      <c r="D88" s="7" t="n"/>
      <c r="E88" s="8" t="n"/>
      <c r="F88" s="8">
        <f>IF(E88="","",IF(C88="Boleta",0,IF(IFERROR(VLOOKUP(D88,Reglas!$A$6:$E$16,4,FALSE),"Sí")="No",0,ROUND(E88*Reglas!$B$3,0))))</f>
        <v/>
      </c>
      <c r="G88" s="9">
        <f>IF(E88="","",E88+N(F88))</f>
        <v/>
      </c>
      <c r="H88" s="10">
        <f>IF(D88="","",IF(C88="Boleta","No",IFERROR(VLOOKUP(D88,Reglas!$A$6:$E$16,2,FALSE),"")))</f>
        <v/>
      </c>
      <c r="I88" s="9">
        <f>IF(E88="","",IF(H88="Sí",N(F88),0))</f>
        <v/>
      </c>
      <c r="J88" s="10">
        <f>IF(D88="","",IFERROR(VLOOKUP(D88,Reglas!$A$6:$E$16,3,FALSE),""))</f>
        <v/>
      </c>
      <c r="K88" s="10">
        <f>IF(D88="","",IF(AND(C88="Boleta",IFERROR(VLOOKUP(D88,Reglas!$A$6:$E$16,2,FALSE),"")="Sí"),"Con boleta no hay crédito: pide factura. ","")&amp;IFERROR(VLOOKUP(D88,Reglas!$A$6:$E$16,5,FALSE),"Elige una categoría de la lista."))</f>
        <v/>
      </c>
    </row>
    <row r="89">
      <c r="A89" s="6" t="n"/>
      <c r="B89" s="7" t="n"/>
      <c r="C89" s="7" t="n"/>
      <c r="D89" s="7" t="n"/>
      <c r="E89" s="8" t="n"/>
      <c r="F89" s="8">
        <f>IF(E89="","",IF(C89="Boleta",0,IF(IFERROR(VLOOKUP(D89,Reglas!$A$6:$E$16,4,FALSE),"Sí")="No",0,ROUND(E89*Reglas!$B$3,0))))</f>
        <v/>
      </c>
      <c r="G89" s="9">
        <f>IF(E89="","",E89+N(F89))</f>
        <v/>
      </c>
      <c r="H89" s="10">
        <f>IF(D89="","",IF(C89="Boleta","No",IFERROR(VLOOKUP(D89,Reglas!$A$6:$E$16,2,FALSE),"")))</f>
        <v/>
      </c>
      <c r="I89" s="9">
        <f>IF(E89="","",IF(H89="Sí",N(F89),0))</f>
        <v/>
      </c>
      <c r="J89" s="10">
        <f>IF(D89="","",IFERROR(VLOOKUP(D89,Reglas!$A$6:$E$16,3,FALSE),""))</f>
        <v/>
      </c>
      <c r="K89" s="10">
        <f>IF(D89="","",IF(AND(C89="Boleta",IFERROR(VLOOKUP(D89,Reglas!$A$6:$E$16,2,FALSE),"")="Sí"),"Con boleta no hay crédito: pide factura. ","")&amp;IFERROR(VLOOKUP(D89,Reglas!$A$6:$E$16,5,FALSE),"Elige una categoría de la lista."))</f>
        <v/>
      </c>
    </row>
    <row r="90">
      <c r="A90" s="6" t="n"/>
      <c r="B90" s="7" t="n"/>
      <c r="C90" s="7" t="n"/>
      <c r="D90" s="7" t="n"/>
      <c r="E90" s="8" t="n"/>
      <c r="F90" s="8">
        <f>IF(E90="","",IF(C90="Boleta",0,IF(IFERROR(VLOOKUP(D90,Reglas!$A$6:$E$16,4,FALSE),"Sí")="No",0,ROUND(E90*Reglas!$B$3,0))))</f>
        <v/>
      </c>
      <c r="G90" s="9">
        <f>IF(E90="","",E90+N(F90))</f>
        <v/>
      </c>
      <c r="H90" s="10">
        <f>IF(D90="","",IF(C90="Boleta","No",IFERROR(VLOOKUP(D90,Reglas!$A$6:$E$16,2,FALSE),"")))</f>
        <v/>
      </c>
      <c r="I90" s="9">
        <f>IF(E90="","",IF(H90="Sí",N(F90),0))</f>
        <v/>
      </c>
      <c r="J90" s="10">
        <f>IF(D90="","",IFERROR(VLOOKUP(D90,Reglas!$A$6:$E$16,3,FALSE),""))</f>
        <v/>
      </c>
      <c r="K90" s="10">
        <f>IF(D90="","",IF(AND(C90="Boleta",IFERROR(VLOOKUP(D90,Reglas!$A$6:$E$16,2,FALSE),"")="Sí"),"Con boleta no hay crédito: pide factura. ","")&amp;IFERROR(VLOOKUP(D90,Reglas!$A$6:$E$16,5,FALSE),"Elige una categoría de la lista."))</f>
        <v/>
      </c>
    </row>
    <row r="91">
      <c r="A91" s="6" t="n"/>
      <c r="B91" s="7" t="n"/>
      <c r="C91" s="7" t="n"/>
      <c r="D91" s="7" t="n"/>
      <c r="E91" s="8" t="n"/>
      <c r="F91" s="8">
        <f>IF(E91="","",IF(C91="Boleta",0,IF(IFERROR(VLOOKUP(D91,Reglas!$A$6:$E$16,4,FALSE),"Sí")="No",0,ROUND(E91*Reglas!$B$3,0))))</f>
        <v/>
      </c>
      <c r="G91" s="9">
        <f>IF(E91="","",E91+N(F91))</f>
        <v/>
      </c>
      <c r="H91" s="10">
        <f>IF(D91="","",IF(C91="Boleta","No",IFERROR(VLOOKUP(D91,Reglas!$A$6:$E$16,2,FALSE),"")))</f>
        <v/>
      </c>
      <c r="I91" s="9">
        <f>IF(E91="","",IF(H91="Sí",N(F91),0))</f>
        <v/>
      </c>
      <c r="J91" s="10">
        <f>IF(D91="","",IFERROR(VLOOKUP(D91,Reglas!$A$6:$E$16,3,FALSE),""))</f>
        <v/>
      </c>
      <c r="K91" s="10">
        <f>IF(D91="","",IF(AND(C91="Boleta",IFERROR(VLOOKUP(D91,Reglas!$A$6:$E$16,2,FALSE),"")="Sí"),"Con boleta no hay crédito: pide factura. ","")&amp;IFERROR(VLOOKUP(D91,Reglas!$A$6:$E$16,5,FALSE),"Elige una categoría de la lista."))</f>
        <v/>
      </c>
    </row>
    <row r="92">
      <c r="A92" s="6" t="n"/>
      <c r="B92" s="7" t="n"/>
      <c r="C92" s="7" t="n"/>
      <c r="D92" s="7" t="n"/>
      <c r="E92" s="8" t="n"/>
      <c r="F92" s="8">
        <f>IF(E92="","",IF(C92="Boleta",0,IF(IFERROR(VLOOKUP(D92,Reglas!$A$6:$E$16,4,FALSE),"Sí")="No",0,ROUND(E92*Reglas!$B$3,0))))</f>
        <v/>
      </c>
      <c r="G92" s="9">
        <f>IF(E92="","",E92+N(F92))</f>
        <v/>
      </c>
      <c r="H92" s="10">
        <f>IF(D92="","",IF(C92="Boleta","No",IFERROR(VLOOKUP(D92,Reglas!$A$6:$E$16,2,FALSE),"")))</f>
        <v/>
      </c>
      <c r="I92" s="9">
        <f>IF(E92="","",IF(H92="Sí",N(F92),0))</f>
        <v/>
      </c>
      <c r="J92" s="10">
        <f>IF(D92="","",IFERROR(VLOOKUP(D92,Reglas!$A$6:$E$16,3,FALSE),""))</f>
        <v/>
      </c>
      <c r="K92" s="10">
        <f>IF(D92="","",IF(AND(C92="Boleta",IFERROR(VLOOKUP(D92,Reglas!$A$6:$E$16,2,FALSE),"")="Sí"),"Con boleta no hay crédito: pide factura. ","")&amp;IFERROR(VLOOKUP(D92,Reglas!$A$6:$E$16,5,FALSE),"Elige una categoría de la lista."))</f>
        <v/>
      </c>
    </row>
    <row r="93">
      <c r="A93" s="6" t="n"/>
      <c r="B93" s="7" t="n"/>
      <c r="C93" s="7" t="n"/>
      <c r="D93" s="7" t="n"/>
      <c r="E93" s="8" t="n"/>
      <c r="F93" s="8">
        <f>IF(E93="","",IF(C93="Boleta",0,IF(IFERROR(VLOOKUP(D93,Reglas!$A$6:$E$16,4,FALSE),"Sí")="No",0,ROUND(E93*Reglas!$B$3,0))))</f>
        <v/>
      </c>
      <c r="G93" s="9">
        <f>IF(E93="","",E93+N(F93))</f>
        <v/>
      </c>
      <c r="H93" s="10">
        <f>IF(D93="","",IF(C93="Boleta","No",IFERROR(VLOOKUP(D93,Reglas!$A$6:$E$16,2,FALSE),"")))</f>
        <v/>
      </c>
      <c r="I93" s="9">
        <f>IF(E93="","",IF(H93="Sí",N(F93),0))</f>
        <v/>
      </c>
      <c r="J93" s="10">
        <f>IF(D93="","",IFERROR(VLOOKUP(D93,Reglas!$A$6:$E$16,3,FALSE),""))</f>
        <v/>
      </c>
      <c r="K93" s="10">
        <f>IF(D93="","",IF(AND(C93="Boleta",IFERROR(VLOOKUP(D93,Reglas!$A$6:$E$16,2,FALSE),"")="Sí"),"Con boleta no hay crédito: pide factura. ","")&amp;IFERROR(VLOOKUP(D93,Reglas!$A$6:$E$16,5,FALSE),"Elige una categoría de la lista."))</f>
        <v/>
      </c>
    </row>
    <row r="94">
      <c r="A94" s="6" t="n"/>
      <c r="B94" s="7" t="n"/>
      <c r="C94" s="7" t="n"/>
      <c r="D94" s="7" t="n"/>
      <c r="E94" s="8" t="n"/>
      <c r="F94" s="8">
        <f>IF(E94="","",IF(C94="Boleta",0,IF(IFERROR(VLOOKUP(D94,Reglas!$A$6:$E$16,4,FALSE),"Sí")="No",0,ROUND(E94*Reglas!$B$3,0))))</f>
        <v/>
      </c>
      <c r="G94" s="9">
        <f>IF(E94="","",E94+N(F94))</f>
        <v/>
      </c>
      <c r="H94" s="10">
        <f>IF(D94="","",IF(C94="Boleta","No",IFERROR(VLOOKUP(D94,Reglas!$A$6:$E$16,2,FALSE),"")))</f>
        <v/>
      </c>
      <c r="I94" s="9">
        <f>IF(E94="","",IF(H94="Sí",N(F94),0))</f>
        <v/>
      </c>
      <c r="J94" s="10">
        <f>IF(D94="","",IFERROR(VLOOKUP(D94,Reglas!$A$6:$E$16,3,FALSE),""))</f>
        <v/>
      </c>
      <c r="K94" s="10">
        <f>IF(D94="","",IF(AND(C94="Boleta",IFERROR(VLOOKUP(D94,Reglas!$A$6:$E$16,2,FALSE),"")="Sí"),"Con boleta no hay crédito: pide factura. ","")&amp;IFERROR(VLOOKUP(D94,Reglas!$A$6:$E$16,5,FALSE),"Elige una categoría de la lista."))</f>
        <v/>
      </c>
    </row>
    <row r="95">
      <c r="A95" s="6" t="n"/>
      <c r="B95" s="7" t="n"/>
      <c r="C95" s="7" t="n"/>
      <c r="D95" s="7" t="n"/>
      <c r="E95" s="8" t="n"/>
      <c r="F95" s="8">
        <f>IF(E95="","",IF(C95="Boleta",0,IF(IFERROR(VLOOKUP(D95,Reglas!$A$6:$E$16,4,FALSE),"Sí")="No",0,ROUND(E95*Reglas!$B$3,0))))</f>
        <v/>
      </c>
      <c r="G95" s="9">
        <f>IF(E95="","",E95+N(F95))</f>
        <v/>
      </c>
      <c r="H95" s="10">
        <f>IF(D95="","",IF(C95="Boleta","No",IFERROR(VLOOKUP(D95,Reglas!$A$6:$E$16,2,FALSE),"")))</f>
        <v/>
      </c>
      <c r="I95" s="9">
        <f>IF(E95="","",IF(H95="Sí",N(F95),0))</f>
        <v/>
      </c>
      <c r="J95" s="10">
        <f>IF(D95="","",IFERROR(VLOOKUP(D95,Reglas!$A$6:$E$16,3,FALSE),""))</f>
        <v/>
      </c>
      <c r="K95" s="10">
        <f>IF(D95="","",IF(AND(C95="Boleta",IFERROR(VLOOKUP(D95,Reglas!$A$6:$E$16,2,FALSE),"")="Sí"),"Con boleta no hay crédito: pide factura. ","")&amp;IFERROR(VLOOKUP(D95,Reglas!$A$6:$E$16,5,FALSE),"Elige una categoría de la lista."))</f>
        <v/>
      </c>
    </row>
    <row r="96">
      <c r="A96" s="6" t="n"/>
      <c r="B96" s="7" t="n"/>
      <c r="C96" s="7" t="n"/>
      <c r="D96" s="7" t="n"/>
      <c r="E96" s="8" t="n"/>
      <c r="F96" s="8">
        <f>IF(E96="","",IF(C96="Boleta",0,IF(IFERROR(VLOOKUP(D96,Reglas!$A$6:$E$16,4,FALSE),"Sí")="No",0,ROUND(E96*Reglas!$B$3,0))))</f>
        <v/>
      </c>
      <c r="G96" s="9">
        <f>IF(E96="","",E96+N(F96))</f>
        <v/>
      </c>
      <c r="H96" s="10">
        <f>IF(D96="","",IF(C96="Boleta","No",IFERROR(VLOOKUP(D96,Reglas!$A$6:$E$16,2,FALSE),"")))</f>
        <v/>
      </c>
      <c r="I96" s="9">
        <f>IF(E96="","",IF(H96="Sí",N(F96),0))</f>
        <v/>
      </c>
      <c r="J96" s="10">
        <f>IF(D96="","",IFERROR(VLOOKUP(D96,Reglas!$A$6:$E$16,3,FALSE),""))</f>
        <v/>
      </c>
      <c r="K96" s="10">
        <f>IF(D96="","",IF(AND(C96="Boleta",IFERROR(VLOOKUP(D96,Reglas!$A$6:$E$16,2,FALSE),"")="Sí"),"Con boleta no hay crédito: pide factura. ","")&amp;IFERROR(VLOOKUP(D96,Reglas!$A$6:$E$16,5,FALSE),"Elige una categoría de la lista."))</f>
        <v/>
      </c>
    </row>
    <row r="97">
      <c r="A97" s="6" t="n"/>
      <c r="B97" s="7" t="n"/>
      <c r="C97" s="7" t="n"/>
      <c r="D97" s="7" t="n"/>
      <c r="E97" s="8" t="n"/>
      <c r="F97" s="8">
        <f>IF(E97="","",IF(C97="Boleta",0,IF(IFERROR(VLOOKUP(D97,Reglas!$A$6:$E$16,4,FALSE),"Sí")="No",0,ROUND(E97*Reglas!$B$3,0))))</f>
        <v/>
      </c>
      <c r="G97" s="9">
        <f>IF(E97="","",E97+N(F97))</f>
        <v/>
      </c>
      <c r="H97" s="10">
        <f>IF(D97="","",IF(C97="Boleta","No",IFERROR(VLOOKUP(D97,Reglas!$A$6:$E$16,2,FALSE),"")))</f>
        <v/>
      </c>
      <c r="I97" s="9">
        <f>IF(E97="","",IF(H97="Sí",N(F97),0))</f>
        <v/>
      </c>
      <c r="J97" s="10">
        <f>IF(D97="","",IFERROR(VLOOKUP(D97,Reglas!$A$6:$E$16,3,FALSE),""))</f>
        <v/>
      </c>
      <c r="K97" s="10">
        <f>IF(D97="","",IF(AND(C97="Boleta",IFERROR(VLOOKUP(D97,Reglas!$A$6:$E$16,2,FALSE),"")="Sí"),"Con boleta no hay crédito: pide factura. ","")&amp;IFERROR(VLOOKUP(D97,Reglas!$A$6:$E$16,5,FALSE),"Elige una categoría de la lista."))</f>
        <v/>
      </c>
    </row>
    <row r="98">
      <c r="A98" s="6" t="n"/>
      <c r="B98" s="7" t="n"/>
      <c r="C98" s="7" t="n"/>
      <c r="D98" s="7" t="n"/>
      <c r="E98" s="8" t="n"/>
      <c r="F98" s="8">
        <f>IF(E98="","",IF(C98="Boleta",0,IF(IFERROR(VLOOKUP(D98,Reglas!$A$6:$E$16,4,FALSE),"Sí")="No",0,ROUND(E98*Reglas!$B$3,0))))</f>
        <v/>
      </c>
      <c r="G98" s="9">
        <f>IF(E98="","",E98+N(F98))</f>
        <v/>
      </c>
      <c r="H98" s="10">
        <f>IF(D98="","",IF(C98="Boleta","No",IFERROR(VLOOKUP(D98,Reglas!$A$6:$E$16,2,FALSE),"")))</f>
        <v/>
      </c>
      <c r="I98" s="9">
        <f>IF(E98="","",IF(H98="Sí",N(F98),0))</f>
        <v/>
      </c>
      <c r="J98" s="10">
        <f>IF(D98="","",IFERROR(VLOOKUP(D98,Reglas!$A$6:$E$16,3,FALSE),""))</f>
        <v/>
      </c>
      <c r="K98" s="10">
        <f>IF(D98="","",IF(AND(C98="Boleta",IFERROR(VLOOKUP(D98,Reglas!$A$6:$E$16,2,FALSE),"")="Sí"),"Con boleta no hay crédito: pide factura. ","")&amp;IFERROR(VLOOKUP(D98,Reglas!$A$6:$E$16,5,FALSE),"Elige una categoría de la lista."))</f>
        <v/>
      </c>
    </row>
    <row r="99">
      <c r="A99" s="6" t="n"/>
      <c r="B99" s="7" t="n"/>
      <c r="C99" s="7" t="n"/>
      <c r="D99" s="7" t="n"/>
      <c r="E99" s="8" t="n"/>
      <c r="F99" s="8">
        <f>IF(E99="","",IF(C99="Boleta",0,IF(IFERROR(VLOOKUP(D99,Reglas!$A$6:$E$16,4,FALSE),"Sí")="No",0,ROUND(E99*Reglas!$B$3,0))))</f>
        <v/>
      </c>
      <c r="G99" s="9">
        <f>IF(E99="","",E99+N(F99))</f>
        <v/>
      </c>
      <c r="H99" s="10">
        <f>IF(D99="","",IF(C99="Boleta","No",IFERROR(VLOOKUP(D99,Reglas!$A$6:$E$16,2,FALSE),"")))</f>
        <v/>
      </c>
      <c r="I99" s="9">
        <f>IF(E99="","",IF(H99="Sí",N(F99),0))</f>
        <v/>
      </c>
      <c r="J99" s="10">
        <f>IF(D99="","",IFERROR(VLOOKUP(D99,Reglas!$A$6:$E$16,3,FALSE),""))</f>
        <v/>
      </c>
      <c r="K99" s="10">
        <f>IF(D99="","",IF(AND(C99="Boleta",IFERROR(VLOOKUP(D99,Reglas!$A$6:$E$16,2,FALSE),"")="Sí"),"Con boleta no hay crédito: pide factura. ","")&amp;IFERROR(VLOOKUP(D99,Reglas!$A$6:$E$16,5,FALSE),"Elige una categoría de la lista."))</f>
        <v/>
      </c>
    </row>
    <row r="100">
      <c r="A100" s="6" t="n"/>
      <c r="B100" s="7" t="n"/>
      <c r="C100" s="7" t="n"/>
      <c r="D100" s="7" t="n"/>
      <c r="E100" s="8" t="n"/>
      <c r="F100" s="8">
        <f>IF(E100="","",IF(C100="Boleta",0,IF(IFERROR(VLOOKUP(D100,Reglas!$A$6:$E$16,4,FALSE),"Sí")="No",0,ROUND(E100*Reglas!$B$3,0))))</f>
        <v/>
      </c>
      <c r="G100" s="9">
        <f>IF(E100="","",E100+N(F100))</f>
        <v/>
      </c>
      <c r="H100" s="10">
        <f>IF(D100="","",IF(C100="Boleta","No",IFERROR(VLOOKUP(D100,Reglas!$A$6:$E$16,2,FALSE),"")))</f>
        <v/>
      </c>
      <c r="I100" s="9">
        <f>IF(E100="","",IF(H100="Sí",N(F100),0))</f>
        <v/>
      </c>
      <c r="J100" s="10">
        <f>IF(D100="","",IFERROR(VLOOKUP(D100,Reglas!$A$6:$E$16,3,FALSE),""))</f>
        <v/>
      </c>
      <c r="K100" s="10">
        <f>IF(D100="","",IF(AND(C100="Boleta",IFERROR(VLOOKUP(D100,Reglas!$A$6:$E$16,2,FALSE),"")="Sí"),"Con boleta no hay crédito: pide factura. ","")&amp;IFERROR(VLOOKUP(D100,Reglas!$A$6:$E$16,5,FALSE),"Elige una categoría de la lista."))</f>
        <v/>
      </c>
    </row>
    <row r="101">
      <c r="A101" s="6" t="n"/>
      <c r="B101" s="7" t="n"/>
      <c r="C101" s="7" t="n"/>
      <c r="D101" s="7" t="n"/>
      <c r="E101" s="8" t="n"/>
      <c r="F101" s="8">
        <f>IF(E101="","",IF(C101="Boleta",0,IF(IFERROR(VLOOKUP(D101,Reglas!$A$6:$E$16,4,FALSE),"Sí")="No",0,ROUND(E101*Reglas!$B$3,0))))</f>
        <v/>
      </c>
      <c r="G101" s="9">
        <f>IF(E101="","",E101+N(F101))</f>
        <v/>
      </c>
      <c r="H101" s="10">
        <f>IF(D101="","",IF(C101="Boleta","No",IFERROR(VLOOKUP(D101,Reglas!$A$6:$E$16,2,FALSE),"")))</f>
        <v/>
      </c>
      <c r="I101" s="9">
        <f>IF(E101="","",IF(H101="Sí",N(F101),0))</f>
        <v/>
      </c>
      <c r="J101" s="10">
        <f>IF(D101="","",IFERROR(VLOOKUP(D101,Reglas!$A$6:$E$16,3,FALSE),""))</f>
        <v/>
      </c>
      <c r="K101" s="10">
        <f>IF(D101="","",IF(AND(C101="Boleta",IFERROR(VLOOKUP(D101,Reglas!$A$6:$E$16,2,FALSE),"")="Sí"),"Con boleta no hay crédito: pide factura. ","")&amp;IFERROR(VLOOKUP(D101,Reglas!$A$6:$E$16,5,FALSE),"Elige una categoría de la lista."))</f>
        <v/>
      </c>
    </row>
    <row r="102">
      <c r="A102" s="6" t="n"/>
      <c r="B102" s="7" t="n"/>
      <c r="C102" s="7" t="n"/>
      <c r="D102" s="7" t="n"/>
      <c r="E102" s="8" t="n"/>
      <c r="F102" s="8">
        <f>IF(E102="","",IF(C102="Boleta",0,IF(IFERROR(VLOOKUP(D102,Reglas!$A$6:$E$16,4,FALSE),"Sí")="No",0,ROUND(E102*Reglas!$B$3,0))))</f>
        <v/>
      </c>
      <c r="G102" s="9">
        <f>IF(E102="","",E102+N(F102))</f>
        <v/>
      </c>
      <c r="H102" s="10">
        <f>IF(D102="","",IF(C102="Boleta","No",IFERROR(VLOOKUP(D102,Reglas!$A$6:$E$16,2,FALSE),"")))</f>
        <v/>
      </c>
      <c r="I102" s="9">
        <f>IF(E102="","",IF(H102="Sí",N(F102),0))</f>
        <v/>
      </c>
      <c r="J102" s="10">
        <f>IF(D102="","",IFERROR(VLOOKUP(D102,Reglas!$A$6:$E$16,3,FALSE),""))</f>
        <v/>
      </c>
      <c r="K102" s="10">
        <f>IF(D102="","",IF(AND(C102="Boleta",IFERROR(VLOOKUP(D102,Reglas!$A$6:$E$16,2,FALSE),"")="Sí"),"Con boleta no hay crédito: pide factura. ","")&amp;IFERROR(VLOOKUP(D102,Reglas!$A$6:$E$16,5,FALSE),"Elige una categoría de la lista."))</f>
        <v/>
      </c>
    </row>
    <row r="103">
      <c r="A103" s="6" t="n"/>
      <c r="B103" s="7" t="n"/>
      <c r="C103" s="7" t="n"/>
      <c r="D103" s="7" t="n"/>
      <c r="E103" s="8" t="n"/>
      <c r="F103" s="8">
        <f>IF(E103="","",IF(C103="Boleta",0,IF(IFERROR(VLOOKUP(D103,Reglas!$A$6:$E$16,4,FALSE),"Sí")="No",0,ROUND(E103*Reglas!$B$3,0))))</f>
        <v/>
      </c>
      <c r="G103" s="9">
        <f>IF(E103="","",E103+N(F103))</f>
        <v/>
      </c>
      <c r="H103" s="10">
        <f>IF(D103="","",IF(C103="Boleta","No",IFERROR(VLOOKUP(D103,Reglas!$A$6:$E$16,2,FALSE),"")))</f>
        <v/>
      </c>
      <c r="I103" s="9">
        <f>IF(E103="","",IF(H103="Sí",N(F103),0))</f>
        <v/>
      </c>
      <c r="J103" s="10">
        <f>IF(D103="","",IFERROR(VLOOKUP(D103,Reglas!$A$6:$E$16,3,FALSE),""))</f>
        <v/>
      </c>
      <c r="K103" s="10">
        <f>IF(D103="","",IF(AND(C103="Boleta",IFERROR(VLOOKUP(D103,Reglas!$A$6:$E$16,2,FALSE),"")="Sí"),"Con boleta no hay crédito: pide factura. ","")&amp;IFERROR(VLOOKUP(D103,Reglas!$A$6:$E$16,5,FALSE),"Elige una categoría de la lista."))</f>
        <v/>
      </c>
    </row>
    <row r="104">
      <c r="A104" s="6" t="n"/>
      <c r="B104" s="7" t="n"/>
      <c r="C104" s="7" t="n"/>
      <c r="D104" s="7" t="n"/>
      <c r="E104" s="8" t="n"/>
      <c r="F104" s="8">
        <f>IF(E104="","",IF(C104="Boleta",0,IF(IFERROR(VLOOKUP(D104,Reglas!$A$6:$E$16,4,FALSE),"Sí")="No",0,ROUND(E104*Reglas!$B$3,0))))</f>
        <v/>
      </c>
      <c r="G104" s="9">
        <f>IF(E104="","",E104+N(F104))</f>
        <v/>
      </c>
      <c r="H104" s="10">
        <f>IF(D104="","",IF(C104="Boleta","No",IFERROR(VLOOKUP(D104,Reglas!$A$6:$E$16,2,FALSE),"")))</f>
        <v/>
      </c>
      <c r="I104" s="9">
        <f>IF(E104="","",IF(H104="Sí",N(F104),0))</f>
        <v/>
      </c>
      <c r="J104" s="10">
        <f>IF(D104="","",IFERROR(VLOOKUP(D104,Reglas!$A$6:$E$16,3,FALSE),""))</f>
        <v/>
      </c>
      <c r="K104" s="10">
        <f>IF(D104="","",IF(AND(C104="Boleta",IFERROR(VLOOKUP(D104,Reglas!$A$6:$E$16,2,FALSE),"")="Sí"),"Con boleta no hay crédito: pide factura. ","")&amp;IFERROR(VLOOKUP(D104,Reglas!$A$6:$E$16,5,FALSE),"Elige una categoría de la lista."))</f>
        <v/>
      </c>
    </row>
    <row r="105">
      <c r="A105" s="6" t="n"/>
      <c r="B105" s="7" t="n"/>
      <c r="C105" s="7" t="n"/>
      <c r="D105" s="7" t="n"/>
      <c r="E105" s="8" t="n"/>
      <c r="F105" s="8">
        <f>IF(E105="","",IF(C105="Boleta",0,IF(IFERROR(VLOOKUP(D105,Reglas!$A$6:$E$16,4,FALSE),"Sí")="No",0,ROUND(E105*Reglas!$B$3,0))))</f>
        <v/>
      </c>
      <c r="G105" s="9">
        <f>IF(E105="","",E105+N(F105))</f>
        <v/>
      </c>
      <c r="H105" s="10">
        <f>IF(D105="","",IF(C105="Boleta","No",IFERROR(VLOOKUP(D105,Reglas!$A$6:$E$16,2,FALSE),"")))</f>
        <v/>
      </c>
      <c r="I105" s="9">
        <f>IF(E105="","",IF(H105="Sí",N(F105),0))</f>
        <v/>
      </c>
      <c r="J105" s="10">
        <f>IF(D105="","",IFERROR(VLOOKUP(D105,Reglas!$A$6:$E$16,3,FALSE),""))</f>
        <v/>
      </c>
      <c r="K105" s="10">
        <f>IF(D105="","",IF(AND(C105="Boleta",IFERROR(VLOOKUP(D105,Reglas!$A$6:$E$16,2,FALSE),"")="Sí"),"Con boleta no hay crédito: pide factura. ","")&amp;IFERROR(VLOOKUP(D105,Reglas!$A$6:$E$16,5,FALSE),"Elige una categoría de la lista."))</f>
        <v/>
      </c>
    </row>
    <row r="106">
      <c r="A106" s="6" t="n"/>
      <c r="B106" s="7" t="n"/>
      <c r="C106" s="7" t="n"/>
      <c r="D106" s="7" t="n"/>
      <c r="E106" s="8" t="n"/>
      <c r="F106" s="8">
        <f>IF(E106="","",IF(C106="Boleta",0,IF(IFERROR(VLOOKUP(D106,Reglas!$A$6:$E$16,4,FALSE),"Sí")="No",0,ROUND(E106*Reglas!$B$3,0))))</f>
        <v/>
      </c>
      <c r="G106" s="9">
        <f>IF(E106="","",E106+N(F106))</f>
        <v/>
      </c>
      <c r="H106" s="10">
        <f>IF(D106="","",IF(C106="Boleta","No",IFERROR(VLOOKUP(D106,Reglas!$A$6:$E$16,2,FALSE),"")))</f>
        <v/>
      </c>
      <c r="I106" s="9">
        <f>IF(E106="","",IF(H106="Sí",N(F106),0))</f>
        <v/>
      </c>
      <c r="J106" s="10">
        <f>IF(D106="","",IFERROR(VLOOKUP(D106,Reglas!$A$6:$E$16,3,FALSE),""))</f>
        <v/>
      </c>
      <c r="K106" s="10">
        <f>IF(D106="","",IF(AND(C106="Boleta",IFERROR(VLOOKUP(D106,Reglas!$A$6:$E$16,2,FALSE),"")="Sí"),"Con boleta no hay crédito: pide factura. ","")&amp;IFERROR(VLOOKUP(D106,Reglas!$A$6:$E$16,5,FALSE),"Elige una categoría de la lista."))</f>
        <v/>
      </c>
    </row>
    <row r="107">
      <c r="A107" s="6" t="n"/>
      <c r="B107" s="7" t="n"/>
      <c r="C107" s="7" t="n"/>
      <c r="D107" s="7" t="n"/>
      <c r="E107" s="8" t="n"/>
      <c r="F107" s="8">
        <f>IF(E107="","",IF(C107="Boleta",0,IF(IFERROR(VLOOKUP(D107,Reglas!$A$6:$E$16,4,FALSE),"Sí")="No",0,ROUND(E107*Reglas!$B$3,0))))</f>
        <v/>
      </c>
      <c r="G107" s="9">
        <f>IF(E107="","",E107+N(F107))</f>
        <v/>
      </c>
      <c r="H107" s="10">
        <f>IF(D107="","",IF(C107="Boleta","No",IFERROR(VLOOKUP(D107,Reglas!$A$6:$E$16,2,FALSE),"")))</f>
        <v/>
      </c>
      <c r="I107" s="9">
        <f>IF(E107="","",IF(H107="Sí",N(F107),0))</f>
        <v/>
      </c>
      <c r="J107" s="10">
        <f>IF(D107="","",IFERROR(VLOOKUP(D107,Reglas!$A$6:$E$16,3,FALSE),""))</f>
        <v/>
      </c>
      <c r="K107" s="10">
        <f>IF(D107="","",IF(AND(C107="Boleta",IFERROR(VLOOKUP(D107,Reglas!$A$6:$E$16,2,FALSE),"")="Sí"),"Con boleta no hay crédito: pide factura. ","")&amp;IFERROR(VLOOKUP(D107,Reglas!$A$6:$E$16,5,FALSE),"Elige una categoría de la lista."))</f>
        <v/>
      </c>
    </row>
    <row r="108">
      <c r="A108" s="6" t="n"/>
      <c r="B108" s="7" t="n"/>
      <c r="C108" s="7" t="n"/>
      <c r="D108" s="7" t="n"/>
      <c r="E108" s="8" t="n"/>
      <c r="F108" s="8">
        <f>IF(E108="","",IF(C108="Boleta",0,IF(IFERROR(VLOOKUP(D108,Reglas!$A$6:$E$16,4,FALSE),"Sí")="No",0,ROUND(E108*Reglas!$B$3,0))))</f>
        <v/>
      </c>
      <c r="G108" s="9">
        <f>IF(E108="","",E108+N(F108))</f>
        <v/>
      </c>
      <c r="H108" s="10">
        <f>IF(D108="","",IF(C108="Boleta","No",IFERROR(VLOOKUP(D108,Reglas!$A$6:$E$16,2,FALSE),"")))</f>
        <v/>
      </c>
      <c r="I108" s="9">
        <f>IF(E108="","",IF(H108="Sí",N(F108),0))</f>
        <v/>
      </c>
      <c r="J108" s="10">
        <f>IF(D108="","",IFERROR(VLOOKUP(D108,Reglas!$A$6:$E$16,3,FALSE),""))</f>
        <v/>
      </c>
      <c r="K108" s="10">
        <f>IF(D108="","",IF(AND(C108="Boleta",IFERROR(VLOOKUP(D108,Reglas!$A$6:$E$16,2,FALSE),"")="Sí"),"Con boleta no hay crédito: pide factura. ","")&amp;IFERROR(VLOOKUP(D108,Reglas!$A$6:$E$16,5,FALSE),"Elige una categoría de la lista."))</f>
        <v/>
      </c>
    </row>
    <row r="109">
      <c r="A109" s="6" t="n"/>
      <c r="B109" s="7" t="n"/>
      <c r="C109" s="7" t="n"/>
      <c r="D109" s="7" t="n"/>
      <c r="E109" s="8" t="n"/>
      <c r="F109" s="8">
        <f>IF(E109="","",IF(C109="Boleta",0,IF(IFERROR(VLOOKUP(D109,Reglas!$A$6:$E$16,4,FALSE),"Sí")="No",0,ROUND(E109*Reglas!$B$3,0))))</f>
        <v/>
      </c>
      <c r="G109" s="9">
        <f>IF(E109="","",E109+N(F109))</f>
        <v/>
      </c>
      <c r="H109" s="10">
        <f>IF(D109="","",IF(C109="Boleta","No",IFERROR(VLOOKUP(D109,Reglas!$A$6:$E$16,2,FALSE),"")))</f>
        <v/>
      </c>
      <c r="I109" s="9">
        <f>IF(E109="","",IF(H109="Sí",N(F109),0))</f>
        <v/>
      </c>
      <c r="J109" s="10">
        <f>IF(D109="","",IFERROR(VLOOKUP(D109,Reglas!$A$6:$E$16,3,FALSE),""))</f>
        <v/>
      </c>
      <c r="K109" s="10">
        <f>IF(D109="","",IF(AND(C109="Boleta",IFERROR(VLOOKUP(D109,Reglas!$A$6:$E$16,2,FALSE),"")="Sí"),"Con boleta no hay crédito: pide factura. ","")&amp;IFERROR(VLOOKUP(D109,Reglas!$A$6:$E$16,5,FALSE),"Elige una categoría de la lista."))</f>
        <v/>
      </c>
    </row>
    <row r="110">
      <c r="A110" s="6" t="n"/>
      <c r="B110" s="7" t="n"/>
      <c r="C110" s="7" t="n"/>
      <c r="D110" s="7" t="n"/>
      <c r="E110" s="8" t="n"/>
      <c r="F110" s="8">
        <f>IF(E110="","",IF(C110="Boleta",0,IF(IFERROR(VLOOKUP(D110,Reglas!$A$6:$E$16,4,FALSE),"Sí")="No",0,ROUND(E110*Reglas!$B$3,0))))</f>
        <v/>
      </c>
      <c r="G110" s="9">
        <f>IF(E110="","",E110+N(F110))</f>
        <v/>
      </c>
      <c r="H110" s="10">
        <f>IF(D110="","",IF(C110="Boleta","No",IFERROR(VLOOKUP(D110,Reglas!$A$6:$E$16,2,FALSE),"")))</f>
        <v/>
      </c>
      <c r="I110" s="9">
        <f>IF(E110="","",IF(H110="Sí",N(F110),0))</f>
        <v/>
      </c>
      <c r="J110" s="10">
        <f>IF(D110="","",IFERROR(VLOOKUP(D110,Reglas!$A$6:$E$16,3,FALSE),""))</f>
        <v/>
      </c>
      <c r="K110" s="10">
        <f>IF(D110="","",IF(AND(C110="Boleta",IFERROR(VLOOKUP(D110,Reglas!$A$6:$E$16,2,FALSE),"")="Sí"),"Con boleta no hay crédito: pide factura. ","")&amp;IFERROR(VLOOKUP(D110,Reglas!$A$6:$E$16,5,FALSE),"Elige una categoría de la lista."))</f>
        <v/>
      </c>
    </row>
    <row r="111">
      <c r="A111" s="6" t="n"/>
      <c r="B111" s="7" t="n"/>
      <c r="C111" s="7" t="n"/>
      <c r="D111" s="7" t="n"/>
      <c r="E111" s="8" t="n"/>
      <c r="F111" s="8">
        <f>IF(E111="","",IF(C111="Boleta",0,IF(IFERROR(VLOOKUP(D111,Reglas!$A$6:$E$16,4,FALSE),"Sí")="No",0,ROUND(E111*Reglas!$B$3,0))))</f>
        <v/>
      </c>
      <c r="G111" s="9">
        <f>IF(E111="","",E111+N(F111))</f>
        <v/>
      </c>
      <c r="H111" s="10">
        <f>IF(D111="","",IF(C111="Boleta","No",IFERROR(VLOOKUP(D111,Reglas!$A$6:$E$16,2,FALSE),"")))</f>
        <v/>
      </c>
      <c r="I111" s="9">
        <f>IF(E111="","",IF(H111="Sí",N(F111),0))</f>
        <v/>
      </c>
      <c r="J111" s="10">
        <f>IF(D111="","",IFERROR(VLOOKUP(D111,Reglas!$A$6:$E$16,3,FALSE),""))</f>
        <v/>
      </c>
      <c r="K111" s="10">
        <f>IF(D111="","",IF(AND(C111="Boleta",IFERROR(VLOOKUP(D111,Reglas!$A$6:$E$16,2,FALSE),"")="Sí"),"Con boleta no hay crédito: pide factura. ","")&amp;IFERROR(VLOOKUP(D111,Reglas!$A$6:$E$16,5,FALSE),"Elige una categoría de la lista."))</f>
        <v/>
      </c>
    </row>
    <row r="112">
      <c r="A112" s="6" t="n"/>
      <c r="B112" s="7" t="n"/>
      <c r="C112" s="7" t="n"/>
      <c r="D112" s="7" t="n"/>
      <c r="E112" s="8" t="n"/>
      <c r="F112" s="8">
        <f>IF(E112="","",IF(C112="Boleta",0,IF(IFERROR(VLOOKUP(D112,Reglas!$A$6:$E$16,4,FALSE),"Sí")="No",0,ROUND(E112*Reglas!$B$3,0))))</f>
        <v/>
      </c>
      <c r="G112" s="9">
        <f>IF(E112="","",E112+N(F112))</f>
        <v/>
      </c>
      <c r="H112" s="10">
        <f>IF(D112="","",IF(C112="Boleta","No",IFERROR(VLOOKUP(D112,Reglas!$A$6:$E$16,2,FALSE),"")))</f>
        <v/>
      </c>
      <c r="I112" s="9">
        <f>IF(E112="","",IF(H112="Sí",N(F112),0))</f>
        <v/>
      </c>
      <c r="J112" s="10">
        <f>IF(D112="","",IFERROR(VLOOKUP(D112,Reglas!$A$6:$E$16,3,FALSE),""))</f>
        <v/>
      </c>
      <c r="K112" s="10">
        <f>IF(D112="","",IF(AND(C112="Boleta",IFERROR(VLOOKUP(D112,Reglas!$A$6:$E$16,2,FALSE),"")="Sí"),"Con boleta no hay crédito: pide factura. ","")&amp;IFERROR(VLOOKUP(D112,Reglas!$A$6:$E$16,5,FALSE),"Elige una categoría de la lista."))</f>
        <v/>
      </c>
    </row>
    <row r="113">
      <c r="A113" s="6" t="n"/>
      <c r="B113" s="7" t="n"/>
      <c r="C113" s="7" t="n"/>
      <c r="D113" s="7" t="n"/>
      <c r="E113" s="8" t="n"/>
      <c r="F113" s="8">
        <f>IF(E113="","",IF(C113="Boleta",0,IF(IFERROR(VLOOKUP(D113,Reglas!$A$6:$E$16,4,FALSE),"Sí")="No",0,ROUND(E113*Reglas!$B$3,0))))</f>
        <v/>
      </c>
      <c r="G113" s="9">
        <f>IF(E113="","",E113+N(F113))</f>
        <v/>
      </c>
      <c r="H113" s="10">
        <f>IF(D113="","",IF(C113="Boleta","No",IFERROR(VLOOKUP(D113,Reglas!$A$6:$E$16,2,FALSE),"")))</f>
        <v/>
      </c>
      <c r="I113" s="9">
        <f>IF(E113="","",IF(H113="Sí",N(F113),0))</f>
        <v/>
      </c>
      <c r="J113" s="10">
        <f>IF(D113="","",IFERROR(VLOOKUP(D113,Reglas!$A$6:$E$16,3,FALSE),""))</f>
        <v/>
      </c>
      <c r="K113" s="10">
        <f>IF(D113="","",IF(AND(C113="Boleta",IFERROR(VLOOKUP(D113,Reglas!$A$6:$E$16,2,FALSE),"")="Sí"),"Con boleta no hay crédito: pide factura. ","")&amp;IFERROR(VLOOKUP(D113,Reglas!$A$6:$E$16,5,FALSE),"Elige una categoría de la lista."))</f>
        <v/>
      </c>
    </row>
    <row r="114">
      <c r="A114" s="6" t="n"/>
      <c r="B114" s="7" t="n"/>
      <c r="C114" s="7" t="n"/>
      <c r="D114" s="7" t="n"/>
      <c r="E114" s="8" t="n"/>
      <c r="F114" s="8">
        <f>IF(E114="","",IF(C114="Boleta",0,IF(IFERROR(VLOOKUP(D114,Reglas!$A$6:$E$16,4,FALSE),"Sí")="No",0,ROUND(E114*Reglas!$B$3,0))))</f>
        <v/>
      </c>
      <c r="G114" s="9">
        <f>IF(E114="","",E114+N(F114))</f>
        <v/>
      </c>
      <c r="H114" s="10">
        <f>IF(D114="","",IF(C114="Boleta","No",IFERROR(VLOOKUP(D114,Reglas!$A$6:$E$16,2,FALSE),"")))</f>
        <v/>
      </c>
      <c r="I114" s="9">
        <f>IF(E114="","",IF(H114="Sí",N(F114),0))</f>
        <v/>
      </c>
      <c r="J114" s="10">
        <f>IF(D114="","",IFERROR(VLOOKUP(D114,Reglas!$A$6:$E$16,3,FALSE),""))</f>
        <v/>
      </c>
      <c r="K114" s="10">
        <f>IF(D114="","",IF(AND(C114="Boleta",IFERROR(VLOOKUP(D114,Reglas!$A$6:$E$16,2,FALSE),"")="Sí"),"Con boleta no hay crédito: pide factura. ","")&amp;IFERROR(VLOOKUP(D114,Reglas!$A$6:$E$16,5,FALSE),"Elige una categoría de la lista."))</f>
        <v/>
      </c>
    </row>
    <row r="115">
      <c r="A115" s="6" t="n"/>
      <c r="B115" s="7" t="n"/>
      <c r="C115" s="7" t="n"/>
      <c r="D115" s="7" t="n"/>
      <c r="E115" s="8" t="n"/>
      <c r="F115" s="8">
        <f>IF(E115="","",IF(C115="Boleta",0,IF(IFERROR(VLOOKUP(D115,Reglas!$A$6:$E$16,4,FALSE),"Sí")="No",0,ROUND(E115*Reglas!$B$3,0))))</f>
        <v/>
      </c>
      <c r="G115" s="9">
        <f>IF(E115="","",E115+N(F115))</f>
        <v/>
      </c>
      <c r="H115" s="10">
        <f>IF(D115="","",IF(C115="Boleta","No",IFERROR(VLOOKUP(D115,Reglas!$A$6:$E$16,2,FALSE),"")))</f>
        <v/>
      </c>
      <c r="I115" s="9">
        <f>IF(E115="","",IF(H115="Sí",N(F115),0))</f>
        <v/>
      </c>
      <c r="J115" s="10">
        <f>IF(D115="","",IFERROR(VLOOKUP(D115,Reglas!$A$6:$E$16,3,FALSE),""))</f>
        <v/>
      </c>
      <c r="K115" s="10">
        <f>IF(D115="","",IF(AND(C115="Boleta",IFERROR(VLOOKUP(D115,Reglas!$A$6:$E$16,2,FALSE),"")="Sí"),"Con boleta no hay crédito: pide factura. ","")&amp;IFERROR(VLOOKUP(D115,Reglas!$A$6:$E$16,5,FALSE),"Elige una categoría de la lista."))</f>
        <v/>
      </c>
    </row>
    <row r="116">
      <c r="A116" s="6" t="n"/>
      <c r="B116" s="7" t="n"/>
      <c r="C116" s="7" t="n"/>
      <c r="D116" s="7" t="n"/>
      <c r="E116" s="8" t="n"/>
      <c r="F116" s="8">
        <f>IF(E116="","",IF(C116="Boleta",0,IF(IFERROR(VLOOKUP(D116,Reglas!$A$6:$E$16,4,FALSE),"Sí")="No",0,ROUND(E116*Reglas!$B$3,0))))</f>
        <v/>
      </c>
      <c r="G116" s="9">
        <f>IF(E116="","",E116+N(F116))</f>
        <v/>
      </c>
      <c r="H116" s="10">
        <f>IF(D116="","",IF(C116="Boleta","No",IFERROR(VLOOKUP(D116,Reglas!$A$6:$E$16,2,FALSE),"")))</f>
        <v/>
      </c>
      <c r="I116" s="9">
        <f>IF(E116="","",IF(H116="Sí",N(F116),0))</f>
        <v/>
      </c>
      <c r="J116" s="10">
        <f>IF(D116="","",IFERROR(VLOOKUP(D116,Reglas!$A$6:$E$16,3,FALSE),""))</f>
        <v/>
      </c>
      <c r="K116" s="10">
        <f>IF(D116="","",IF(AND(C116="Boleta",IFERROR(VLOOKUP(D116,Reglas!$A$6:$E$16,2,FALSE),"")="Sí"),"Con boleta no hay crédito: pide factura. ","")&amp;IFERROR(VLOOKUP(D116,Reglas!$A$6:$E$16,5,FALSE),"Elige una categoría de la lista."))</f>
        <v/>
      </c>
    </row>
    <row r="117">
      <c r="A117" s="6" t="n"/>
      <c r="B117" s="7" t="n"/>
      <c r="C117" s="7" t="n"/>
      <c r="D117" s="7" t="n"/>
      <c r="E117" s="8" t="n"/>
      <c r="F117" s="8">
        <f>IF(E117="","",IF(C117="Boleta",0,IF(IFERROR(VLOOKUP(D117,Reglas!$A$6:$E$16,4,FALSE),"Sí")="No",0,ROUND(E117*Reglas!$B$3,0))))</f>
        <v/>
      </c>
      <c r="G117" s="9">
        <f>IF(E117="","",E117+N(F117))</f>
        <v/>
      </c>
      <c r="H117" s="10">
        <f>IF(D117="","",IF(C117="Boleta","No",IFERROR(VLOOKUP(D117,Reglas!$A$6:$E$16,2,FALSE),"")))</f>
        <v/>
      </c>
      <c r="I117" s="9">
        <f>IF(E117="","",IF(H117="Sí",N(F117),0))</f>
        <v/>
      </c>
      <c r="J117" s="10">
        <f>IF(D117="","",IFERROR(VLOOKUP(D117,Reglas!$A$6:$E$16,3,FALSE),""))</f>
        <v/>
      </c>
      <c r="K117" s="10">
        <f>IF(D117="","",IF(AND(C117="Boleta",IFERROR(VLOOKUP(D117,Reglas!$A$6:$E$16,2,FALSE),"")="Sí"),"Con boleta no hay crédito: pide factura. ","")&amp;IFERROR(VLOOKUP(D117,Reglas!$A$6:$E$16,5,FALSE),"Elige una categoría de la lista."))</f>
        <v/>
      </c>
    </row>
    <row r="118">
      <c r="A118" s="6" t="n"/>
      <c r="B118" s="7" t="n"/>
      <c r="C118" s="7" t="n"/>
      <c r="D118" s="7" t="n"/>
      <c r="E118" s="8" t="n"/>
      <c r="F118" s="8">
        <f>IF(E118="","",IF(C118="Boleta",0,IF(IFERROR(VLOOKUP(D118,Reglas!$A$6:$E$16,4,FALSE),"Sí")="No",0,ROUND(E118*Reglas!$B$3,0))))</f>
        <v/>
      </c>
      <c r="G118" s="9">
        <f>IF(E118="","",E118+N(F118))</f>
        <v/>
      </c>
      <c r="H118" s="10">
        <f>IF(D118="","",IF(C118="Boleta","No",IFERROR(VLOOKUP(D118,Reglas!$A$6:$E$16,2,FALSE),"")))</f>
        <v/>
      </c>
      <c r="I118" s="9">
        <f>IF(E118="","",IF(H118="Sí",N(F118),0))</f>
        <v/>
      </c>
      <c r="J118" s="10">
        <f>IF(D118="","",IFERROR(VLOOKUP(D118,Reglas!$A$6:$E$16,3,FALSE),""))</f>
        <v/>
      </c>
      <c r="K118" s="10">
        <f>IF(D118="","",IF(AND(C118="Boleta",IFERROR(VLOOKUP(D118,Reglas!$A$6:$E$16,2,FALSE),"")="Sí"),"Con boleta no hay crédito: pide factura. ","")&amp;IFERROR(VLOOKUP(D118,Reglas!$A$6:$E$16,5,FALSE),"Elige una categoría de la lista."))</f>
        <v/>
      </c>
    </row>
    <row r="119">
      <c r="A119" s="6" t="n"/>
      <c r="B119" s="7" t="n"/>
      <c r="C119" s="7" t="n"/>
      <c r="D119" s="7" t="n"/>
      <c r="E119" s="8" t="n"/>
      <c r="F119" s="8">
        <f>IF(E119="","",IF(C119="Boleta",0,IF(IFERROR(VLOOKUP(D119,Reglas!$A$6:$E$16,4,FALSE),"Sí")="No",0,ROUND(E119*Reglas!$B$3,0))))</f>
        <v/>
      </c>
      <c r="G119" s="9">
        <f>IF(E119="","",E119+N(F119))</f>
        <v/>
      </c>
      <c r="H119" s="10">
        <f>IF(D119="","",IF(C119="Boleta","No",IFERROR(VLOOKUP(D119,Reglas!$A$6:$E$16,2,FALSE),"")))</f>
        <v/>
      </c>
      <c r="I119" s="9">
        <f>IF(E119="","",IF(H119="Sí",N(F119),0))</f>
        <v/>
      </c>
      <c r="J119" s="10">
        <f>IF(D119="","",IFERROR(VLOOKUP(D119,Reglas!$A$6:$E$16,3,FALSE),""))</f>
        <v/>
      </c>
      <c r="K119" s="10">
        <f>IF(D119="","",IF(AND(C119="Boleta",IFERROR(VLOOKUP(D119,Reglas!$A$6:$E$16,2,FALSE),"")="Sí"),"Con boleta no hay crédito: pide factura. ","")&amp;IFERROR(VLOOKUP(D119,Reglas!$A$6:$E$16,5,FALSE),"Elige una categoría de la lista."))</f>
        <v/>
      </c>
    </row>
    <row r="120">
      <c r="A120" s="6" t="n"/>
      <c r="B120" s="7" t="n"/>
      <c r="C120" s="7" t="n"/>
      <c r="D120" s="7" t="n"/>
      <c r="E120" s="8" t="n"/>
      <c r="F120" s="8">
        <f>IF(E120="","",IF(C120="Boleta",0,IF(IFERROR(VLOOKUP(D120,Reglas!$A$6:$E$16,4,FALSE),"Sí")="No",0,ROUND(E120*Reglas!$B$3,0))))</f>
        <v/>
      </c>
      <c r="G120" s="9">
        <f>IF(E120="","",E120+N(F120))</f>
        <v/>
      </c>
      <c r="H120" s="10">
        <f>IF(D120="","",IF(C120="Boleta","No",IFERROR(VLOOKUP(D120,Reglas!$A$6:$E$16,2,FALSE),"")))</f>
        <v/>
      </c>
      <c r="I120" s="9">
        <f>IF(E120="","",IF(H120="Sí",N(F120),0))</f>
        <v/>
      </c>
      <c r="J120" s="10">
        <f>IF(D120="","",IFERROR(VLOOKUP(D120,Reglas!$A$6:$E$16,3,FALSE),""))</f>
        <v/>
      </c>
      <c r="K120" s="10">
        <f>IF(D120="","",IF(AND(C120="Boleta",IFERROR(VLOOKUP(D120,Reglas!$A$6:$E$16,2,FALSE),"")="Sí"),"Con boleta no hay crédito: pide factura. ","")&amp;IFERROR(VLOOKUP(D120,Reglas!$A$6:$E$16,5,FALSE),"Elige una categoría de la lista."))</f>
        <v/>
      </c>
    </row>
    <row r="121">
      <c r="A121" s="6" t="n"/>
      <c r="B121" s="7" t="n"/>
      <c r="C121" s="7" t="n"/>
      <c r="D121" s="7" t="n"/>
      <c r="E121" s="8" t="n"/>
      <c r="F121" s="8">
        <f>IF(E121="","",IF(C121="Boleta",0,IF(IFERROR(VLOOKUP(D121,Reglas!$A$6:$E$16,4,FALSE),"Sí")="No",0,ROUND(E121*Reglas!$B$3,0))))</f>
        <v/>
      </c>
      <c r="G121" s="9">
        <f>IF(E121="","",E121+N(F121))</f>
        <v/>
      </c>
      <c r="H121" s="10">
        <f>IF(D121="","",IF(C121="Boleta","No",IFERROR(VLOOKUP(D121,Reglas!$A$6:$E$16,2,FALSE),"")))</f>
        <v/>
      </c>
      <c r="I121" s="9">
        <f>IF(E121="","",IF(H121="Sí",N(F121),0))</f>
        <v/>
      </c>
      <c r="J121" s="10">
        <f>IF(D121="","",IFERROR(VLOOKUP(D121,Reglas!$A$6:$E$16,3,FALSE),""))</f>
        <v/>
      </c>
      <c r="K121" s="10">
        <f>IF(D121="","",IF(AND(C121="Boleta",IFERROR(VLOOKUP(D121,Reglas!$A$6:$E$16,2,FALSE),"")="Sí"),"Con boleta no hay crédito: pide factura. ","")&amp;IFERROR(VLOOKUP(D121,Reglas!$A$6:$E$16,5,FALSE),"Elige una categoría de la lista."))</f>
        <v/>
      </c>
    </row>
    <row r="122">
      <c r="A122" s="6" t="n"/>
      <c r="B122" s="7" t="n"/>
      <c r="C122" s="7" t="n"/>
      <c r="D122" s="7" t="n"/>
      <c r="E122" s="8" t="n"/>
      <c r="F122" s="8">
        <f>IF(E122="","",IF(C122="Boleta",0,IF(IFERROR(VLOOKUP(D122,Reglas!$A$6:$E$16,4,FALSE),"Sí")="No",0,ROUND(E122*Reglas!$B$3,0))))</f>
        <v/>
      </c>
      <c r="G122" s="9">
        <f>IF(E122="","",E122+N(F122))</f>
        <v/>
      </c>
      <c r="H122" s="10">
        <f>IF(D122="","",IF(C122="Boleta","No",IFERROR(VLOOKUP(D122,Reglas!$A$6:$E$16,2,FALSE),"")))</f>
        <v/>
      </c>
      <c r="I122" s="9">
        <f>IF(E122="","",IF(H122="Sí",N(F122),0))</f>
        <v/>
      </c>
      <c r="J122" s="10">
        <f>IF(D122="","",IFERROR(VLOOKUP(D122,Reglas!$A$6:$E$16,3,FALSE),""))</f>
        <v/>
      </c>
      <c r="K122" s="10">
        <f>IF(D122="","",IF(AND(C122="Boleta",IFERROR(VLOOKUP(D122,Reglas!$A$6:$E$16,2,FALSE),"")="Sí"),"Con boleta no hay crédito: pide factura. ","")&amp;IFERROR(VLOOKUP(D122,Reglas!$A$6:$E$16,5,FALSE),"Elige una categoría de la lista."))</f>
        <v/>
      </c>
    </row>
    <row r="123">
      <c r="A123" s="6" t="n"/>
      <c r="B123" s="7" t="n"/>
      <c r="C123" s="7" t="n"/>
      <c r="D123" s="7" t="n"/>
      <c r="E123" s="8" t="n"/>
      <c r="F123" s="8">
        <f>IF(E123="","",IF(C123="Boleta",0,IF(IFERROR(VLOOKUP(D123,Reglas!$A$6:$E$16,4,FALSE),"Sí")="No",0,ROUND(E123*Reglas!$B$3,0))))</f>
        <v/>
      </c>
      <c r="G123" s="9">
        <f>IF(E123="","",E123+N(F123))</f>
        <v/>
      </c>
      <c r="H123" s="10">
        <f>IF(D123="","",IF(C123="Boleta","No",IFERROR(VLOOKUP(D123,Reglas!$A$6:$E$16,2,FALSE),"")))</f>
        <v/>
      </c>
      <c r="I123" s="9">
        <f>IF(E123="","",IF(H123="Sí",N(F123),0))</f>
        <v/>
      </c>
      <c r="J123" s="10">
        <f>IF(D123="","",IFERROR(VLOOKUP(D123,Reglas!$A$6:$E$16,3,FALSE),""))</f>
        <v/>
      </c>
      <c r="K123" s="10">
        <f>IF(D123="","",IF(AND(C123="Boleta",IFERROR(VLOOKUP(D123,Reglas!$A$6:$E$16,2,FALSE),"")="Sí"),"Con boleta no hay crédito: pide factura. ","")&amp;IFERROR(VLOOKUP(D123,Reglas!$A$6:$E$16,5,FALSE),"Elige una categoría de la lista."))</f>
        <v/>
      </c>
    </row>
    <row r="124">
      <c r="A124" s="6" t="n"/>
      <c r="B124" s="7" t="n"/>
      <c r="C124" s="7" t="n"/>
      <c r="D124" s="7" t="n"/>
      <c r="E124" s="8" t="n"/>
      <c r="F124" s="8">
        <f>IF(E124="","",IF(C124="Boleta",0,IF(IFERROR(VLOOKUP(D124,Reglas!$A$6:$E$16,4,FALSE),"Sí")="No",0,ROUND(E124*Reglas!$B$3,0))))</f>
        <v/>
      </c>
      <c r="G124" s="9">
        <f>IF(E124="","",E124+N(F124))</f>
        <v/>
      </c>
      <c r="H124" s="10">
        <f>IF(D124="","",IF(C124="Boleta","No",IFERROR(VLOOKUP(D124,Reglas!$A$6:$E$16,2,FALSE),"")))</f>
        <v/>
      </c>
      <c r="I124" s="9">
        <f>IF(E124="","",IF(H124="Sí",N(F124),0))</f>
        <v/>
      </c>
      <c r="J124" s="10">
        <f>IF(D124="","",IFERROR(VLOOKUP(D124,Reglas!$A$6:$E$16,3,FALSE),""))</f>
        <v/>
      </c>
      <c r="K124" s="10">
        <f>IF(D124="","",IF(AND(C124="Boleta",IFERROR(VLOOKUP(D124,Reglas!$A$6:$E$16,2,FALSE),"")="Sí"),"Con boleta no hay crédito: pide factura. ","")&amp;IFERROR(VLOOKUP(D124,Reglas!$A$6:$E$16,5,FALSE),"Elige una categoría de la lista."))</f>
        <v/>
      </c>
    </row>
    <row r="125">
      <c r="A125" s="6" t="n"/>
      <c r="B125" s="7" t="n"/>
      <c r="C125" s="7" t="n"/>
      <c r="D125" s="7" t="n"/>
      <c r="E125" s="8" t="n"/>
      <c r="F125" s="8">
        <f>IF(E125="","",IF(C125="Boleta",0,IF(IFERROR(VLOOKUP(D125,Reglas!$A$6:$E$16,4,FALSE),"Sí")="No",0,ROUND(E125*Reglas!$B$3,0))))</f>
        <v/>
      </c>
      <c r="G125" s="9">
        <f>IF(E125="","",E125+N(F125))</f>
        <v/>
      </c>
      <c r="H125" s="10">
        <f>IF(D125="","",IF(C125="Boleta","No",IFERROR(VLOOKUP(D125,Reglas!$A$6:$E$16,2,FALSE),"")))</f>
        <v/>
      </c>
      <c r="I125" s="9">
        <f>IF(E125="","",IF(H125="Sí",N(F125),0))</f>
        <v/>
      </c>
      <c r="J125" s="10">
        <f>IF(D125="","",IFERROR(VLOOKUP(D125,Reglas!$A$6:$E$16,3,FALSE),""))</f>
        <v/>
      </c>
      <c r="K125" s="10">
        <f>IF(D125="","",IF(AND(C125="Boleta",IFERROR(VLOOKUP(D125,Reglas!$A$6:$E$16,2,FALSE),"")="Sí"),"Con boleta no hay crédito: pide factura. ","")&amp;IFERROR(VLOOKUP(D125,Reglas!$A$6:$E$16,5,FALSE),"Elige una categoría de la lista."))</f>
        <v/>
      </c>
    </row>
    <row r="126">
      <c r="A126" s="6" t="n"/>
      <c r="B126" s="7" t="n"/>
      <c r="C126" s="7" t="n"/>
      <c r="D126" s="7" t="n"/>
      <c r="E126" s="8" t="n"/>
      <c r="F126" s="8">
        <f>IF(E126="","",IF(C126="Boleta",0,IF(IFERROR(VLOOKUP(D126,Reglas!$A$6:$E$16,4,FALSE),"Sí")="No",0,ROUND(E126*Reglas!$B$3,0))))</f>
        <v/>
      </c>
      <c r="G126" s="9">
        <f>IF(E126="","",E126+N(F126))</f>
        <v/>
      </c>
      <c r="H126" s="10">
        <f>IF(D126="","",IF(C126="Boleta","No",IFERROR(VLOOKUP(D126,Reglas!$A$6:$E$16,2,FALSE),"")))</f>
        <v/>
      </c>
      <c r="I126" s="9">
        <f>IF(E126="","",IF(H126="Sí",N(F126),0))</f>
        <v/>
      </c>
      <c r="J126" s="10">
        <f>IF(D126="","",IFERROR(VLOOKUP(D126,Reglas!$A$6:$E$16,3,FALSE),""))</f>
        <v/>
      </c>
      <c r="K126" s="10">
        <f>IF(D126="","",IF(AND(C126="Boleta",IFERROR(VLOOKUP(D126,Reglas!$A$6:$E$16,2,FALSE),"")="Sí"),"Con boleta no hay crédito: pide factura. ","")&amp;IFERROR(VLOOKUP(D126,Reglas!$A$6:$E$16,5,FALSE),"Elige una categoría de la lista."))</f>
        <v/>
      </c>
    </row>
    <row r="127">
      <c r="A127" s="6" t="n"/>
      <c r="B127" s="7" t="n"/>
      <c r="C127" s="7" t="n"/>
      <c r="D127" s="7" t="n"/>
      <c r="E127" s="8" t="n"/>
      <c r="F127" s="8">
        <f>IF(E127="","",IF(C127="Boleta",0,IF(IFERROR(VLOOKUP(D127,Reglas!$A$6:$E$16,4,FALSE),"Sí")="No",0,ROUND(E127*Reglas!$B$3,0))))</f>
        <v/>
      </c>
      <c r="G127" s="9">
        <f>IF(E127="","",E127+N(F127))</f>
        <v/>
      </c>
      <c r="H127" s="10">
        <f>IF(D127="","",IF(C127="Boleta","No",IFERROR(VLOOKUP(D127,Reglas!$A$6:$E$16,2,FALSE),"")))</f>
        <v/>
      </c>
      <c r="I127" s="9">
        <f>IF(E127="","",IF(H127="Sí",N(F127),0))</f>
        <v/>
      </c>
      <c r="J127" s="10">
        <f>IF(D127="","",IFERROR(VLOOKUP(D127,Reglas!$A$6:$E$16,3,FALSE),""))</f>
        <v/>
      </c>
      <c r="K127" s="10">
        <f>IF(D127="","",IF(AND(C127="Boleta",IFERROR(VLOOKUP(D127,Reglas!$A$6:$E$16,2,FALSE),"")="Sí"),"Con boleta no hay crédito: pide factura. ","")&amp;IFERROR(VLOOKUP(D127,Reglas!$A$6:$E$16,5,FALSE),"Elige una categoría de la lista."))</f>
        <v/>
      </c>
    </row>
    <row r="128">
      <c r="A128" s="6" t="n"/>
      <c r="B128" s="7" t="n"/>
      <c r="C128" s="7" t="n"/>
      <c r="D128" s="7" t="n"/>
      <c r="E128" s="8" t="n"/>
      <c r="F128" s="8">
        <f>IF(E128="","",IF(C128="Boleta",0,IF(IFERROR(VLOOKUP(D128,Reglas!$A$6:$E$16,4,FALSE),"Sí")="No",0,ROUND(E128*Reglas!$B$3,0))))</f>
        <v/>
      </c>
      <c r="G128" s="9">
        <f>IF(E128="","",E128+N(F128))</f>
        <v/>
      </c>
      <c r="H128" s="10">
        <f>IF(D128="","",IF(C128="Boleta","No",IFERROR(VLOOKUP(D128,Reglas!$A$6:$E$16,2,FALSE),"")))</f>
        <v/>
      </c>
      <c r="I128" s="9">
        <f>IF(E128="","",IF(H128="Sí",N(F128),0))</f>
        <v/>
      </c>
      <c r="J128" s="10">
        <f>IF(D128="","",IFERROR(VLOOKUP(D128,Reglas!$A$6:$E$16,3,FALSE),""))</f>
        <v/>
      </c>
      <c r="K128" s="10">
        <f>IF(D128="","",IF(AND(C128="Boleta",IFERROR(VLOOKUP(D128,Reglas!$A$6:$E$16,2,FALSE),"")="Sí"),"Con boleta no hay crédito: pide factura. ","")&amp;IFERROR(VLOOKUP(D128,Reglas!$A$6:$E$16,5,FALSE),"Elige una categoría de la lista."))</f>
        <v/>
      </c>
    </row>
    <row r="129">
      <c r="A129" s="6" t="n"/>
      <c r="B129" s="7" t="n"/>
      <c r="C129" s="7" t="n"/>
      <c r="D129" s="7" t="n"/>
      <c r="E129" s="8" t="n"/>
      <c r="F129" s="8">
        <f>IF(E129="","",IF(C129="Boleta",0,IF(IFERROR(VLOOKUP(D129,Reglas!$A$6:$E$16,4,FALSE),"Sí")="No",0,ROUND(E129*Reglas!$B$3,0))))</f>
        <v/>
      </c>
      <c r="G129" s="9">
        <f>IF(E129="","",E129+N(F129))</f>
        <v/>
      </c>
      <c r="H129" s="10">
        <f>IF(D129="","",IF(C129="Boleta","No",IFERROR(VLOOKUP(D129,Reglas!$A$6:$E$16,2,FALSE),"")))</f>
        <v/>
      </c>
      <c r="I129" s="9">
        <f>IF(E129="","",IF(H129="Sí",N(F129),0))</f>
        <v/>
      </c>
      <c r="J129" s="10">
        <f>IF(D129="","",IFERROR(VLOOKUP(D129,Reglas!$A$6:$E$16,3,FALSE),""))</f>
        <v/>
      </c>
      <c r="K129" s="10">
        <f>IF(D129="","",IF(AND(C129="Boleta",IFERROR(VLOOKUP(D129,Reglas!$A$6:$E$16,2,FALSE),"")="Sí"),"Con boleta no hay crédito: pide factura. ","")&amp;IFERROR(VLOOKUP(D129,Reglas!$A$6:$E$16,5,FALSE),"Elige una categoría de la lista."))</f>
        <v/>
      </c>
    </row>
    <row r="130">
      <c r="A130" s="6" t="n"/>
      <c r="B130" s="7" t="n"/>
      <c r="C130" s="7" t="n"/>
      <c r="D130" s="7" t="n"/>
      <c r="E130" s="8" t="n"/>
      <c r="F130" s="8">
        <f>IF(E130="","",IF(C130="Boleta",0,IF(IFERROR(VLOOKUP(D130,Reglas!$A$6:$E$16,4,FALSE),"Sí")="No",0,ROUND(E130*Reglas!$B$3,0))))</f>
        <v/>
      </c>
      <c r="G130" s="9">
        <f>IF(E130="","",E130+N(F130))</f>
        <v/>
      </c>
      <c r="H130" s="10">
        <f>IF(D130="","",IF(C130="Boleta","No",IFERROR(VLOOKUP(D130,Reglas!$A$6:$E$16,2,FALSE),"")))</f>
        <v/>
      </c>
      <c r="I130" s="9">
        <f>IF(E130="","",IF(H130="Sí",N(F130),0))</f>
        <v/>
      </c>
      <c r="J130" s="10">
        <f>IF(D130="","",IFERROR(VLOOKUP(D130,Reglas!$A$6:$E$16,3,FALSE),""))</f>
        <v/>
      </c>
      <c r="K130" s="10">
        <f>IF(D130="","",IF(AND(C130="Boleta",IFERROR(VLOOKUP(D130,Reglas!$A$6:$E$16,2,FALSE),"")="Sí"),"Con boleta no hay crédito: pide factura. ","")&amp;IFERROR(VLOOKUP(D130,Reglas!$A$6:$E$16,5,FALSE),"Elige una categoría de la lista."))</f>
        <v/>
      </c>
    </row>
    <row r="131">
      <c r="A131" s="6" t="n"/>
      <c r="B131" s="7" t="n"/>
      <c r="C131" s="7" t="n"/>
      <c r="D131" s="7" t="n"/>
      <c r="E131" s="8" t="n"/>
      <c r="F131" s="8">
        <f>IF(E131="","",IF(C131="Boleta",0,IF(IFERROR(VLOOKUP(D131,Reglas!$A$6:$E$16,4,FALSE),"Sí")="No",0,ROUND(E131*Reglas!$B$3,0))))</f>
        <v/>
      </c>
      <c r="G131" s="9">
        <f>IF(E131="","",E131+N(F131))</f>
        <v/>
      </c>
      <c r="H131" s="10">
        <f>IF(D131="","",IF(C131="Boleta","No",IFERROR(VLOOKUP(D131,Reglas!$A$6:$E$16,2,FALSE),"")))</f>
        <v/>
      </c>
      <c r="I131" s="9">
        <f>IF(E131="","",IF(H131="Sí",N(F131),0))</f>
        <v/>
      </c>
      <c r="J131" s="10">
        <f>IF(D131="","",IFERROR(VLOOKUP(D131,Reglas!$A$6:$E$16,3,FALSE),""))</f>
        <v/>
      </c>
      <c r="K131" s="10">
        <f>IF(D131="","",IF(AND(C131="Boleta",IFERROR(VLOOKUP(D131,Reglas!$A$6:$E$16,2,FALSE),"")="Sí"),"Con boleta no hay crédito: pide factura. ","")&amp;IFERROR(VLOOKUP(D131,Reglas!$A$6:$E$16,5,FALSE),"Elige una categoría de la lista."))</f>
        <v/>
      </c>
    </row>
    <row r="132">
      <c r="A132" s="6" t="n"/>
      <c r="B132" s="7" t="n"/>
      <c r="C132" s="7" t="n"/>
      <c r="D132" s="7" t="n"/>
      <c r="E132" s="8" t="n"/>
      <c r="F132" s="8">
        <f>IF(E132="","",IF(C132="Boleta",0,IF(IFERROR(VLOOKUP(D132,Reglas!$A$6:$E$16,4,FALSE),"Sí")="No",0,ROUND(E132*Reglas!$B$3,0))))</f>
        <v/>
      </c>
      <c r="G132" s="9">
        <f>IF(E132="","",E132+N(F132))</f>
        <v/>
      </c>
      <c r="H132" s="10">
        <f>IF(D132="","",IF(C132="Boleta","No",IFERROR(VLOOKUP(D132,Reglas!$A$6:$E$16,2,FALSE),"")))</f>
        <v/>
      </c>
      <c r="I132" s="9">
        <f>IF(E132="","",IF(H132="Sí",N(F132),0))</f>
        <v/>
      </c>
      <c r="J132" s="10">
        <f>IF(D132="","",IFERROR(VLOOKUP(D132,Reglas!$A$6:$E$16,3,FALSE),""))</f>
        <v/>
      </c>
      <c r="K132" s="10">
        <f>IF(D132="","",IF(AND(C132="Boleta",IFERROR(VLOOKUP(D132,Reglas!$A$6:$E$16,2,FALSE),"")="Sí"),"Con boleta no hay crédito: pide factura. ","")&amp;IFERROR(VLOOKUP(D132,Reglas!$A$6:$E$16,5,FALSE),"Elige una categoría de la lista."))</f>
        <v/>
      </c>
    </row>
    <row r="133">
      <c r="A133" s="6" t="n"/>
      <c r="B133" s="7" t="n"/>
      <c r="C133" s="7" t="n"/>
      <c r="D133" s="7" t="n"/>
      <c r="E133" s="8" t="n"/>
      <c r="F133" s="8">
        <f>IF(E133="","",IF(C133="Boleta",0,IF(IFERROR(VLOOKUP(D133,Reglas!$A$6:$E$16,4,FALSE),"Sí")="No",0,ROUND(E133*Reglas!$B$3,0))))</f>
        <v/>
      </c>
      <c r="G133" s="9">
        <f>IF(E133="","",E133+N(F133))</f>
        <v/>
      </c>
      <c r="H133" s="10">
        <f>IF(D133="","",IF(C133="Boleta","No",IFERROR(VLOOKUP(D133,Reglas!$A$6:$E$16,2,FALSE),"")))</f>
        <v/>
      </c>
      <c r="I133" s="9">
        <f>IF(E133="","",IF(H133="Sí",N(F133),0))</f>
        <v/>
      </c>
      <c r="J133" s="10">
        <f>IF(D133="","",IFERROR(VLOOKUP(D133,Reglas!$A$6:$E$16,3,FALSE),""))</f>
        <v/>
      </c>
      <c r="K133" s="10">
        <f>IF(D133="","",IF(AND(C133="Boleta",IFERROR(VLOOKUP(D133,Reglas!$A$6:$E$16,2,FALSE),"")="Sí"),"Con boleta no hay crédito: pide factura. ","")&amp;IFERROR(VLOOKUP(D133,Reglas!$A$6:$E$16,5,FALSE),"Elige una categoría de la lista."))</f>
        <v/>
      </c>
    </row>
    <row r="134">
      <c r="A134" s="6" t="n"/>
      <c r="B134" s="7" t="n"/>
      <c r="C134" s="7" t="n"/>
      <c r="D134" s="7" t="n"/>
      <c r="E134" s="8" t="n"/>
      <c r="F134" s="8">
        <f>IF(E134="","",IF(C134="Boleta",0,IF(IFERROR(VLOOKUP(D134,Reglas!$A$6:$E$16,4,FALSE),"Sí")="No",0,ROUND(E134*Reglas!$B$3,0))))</f>
        <v/>
      </c>
      <c r="G134" s="9">
        <f>IF(E134="","",E134+N(F134))</f>
        <v/>
      </c>
      <c r="H134" s="10">
        <f>IF(D134="","",IF(C134="Boleta","No",IFERROR(VLOOKUP(D134,Reglas!$A$6:$E$16,2,FALSE),"")))</f>
        <v/>
      </c>
      <c r="I134" s="9">
        <f>IF(E134="","",IF(H134="Sí",N(F134),0))</f>
        <v/>
      </c>
      <c r="J134" s="10">
        <f>IF(D134="","",IFERROR(VLOOKUP(D134,Reglas!$A$6:$E$16,3,FALSE),""))</f>
        <v/>
      </c>
      <c r="K134" s="10">
        <f>IF(D134="","",IF(AND(C134="Boleta",IFERROR(VLOOKUP(D134,Reglas!$A$6:$E$16,2,FALSE),"")="Sí"),"Con boleta no hay crédito: pide factura. ","")&amp;IFERROR(VLOOKUP(D134,Reglas!$A$6:$E$16,5,FALSE),"Elige una categoría de la lista."))</f>
        <v/>
      </c>
    </row>
    <row r="135">
      <c r="A135" s="6" t="n"/>
      <c r="B135" s="7" t="n"/>
      <c r="C135" s="7" t="n"/>
      <c r="D135" s="7" t="n"/>
      <c r="E135" s="8" t="n"/>
      <c r="F135" s="8">
        <f>IF(E135="","",IF(C135="Boleta",0,IF(IFERROR(VLOOKUP(D135,Reglas!$A$6:$E$16,4,FALSE),"Sí")="No",0,ROUND(E135*Reglas!$B$3,0))))</f>
        <v/>
      </c>
      <c r="G135" s="9">
        <f>IF(E135="","",E135+N(F135))</f>
        <v/>
      </c>
      <c r="H135" s="10">
        <f>IF(D135="","",IF(C135="Boleta","No",IFERROR(VLOOKUP(D135,Reglas!$A$6:$E$16,2,FALSE),"")))</f>
        <v/>
      </c>
      <c r="I135" s="9">
        <f>IF(E135="","",IF(H135="Sí",N(F135),0))</f>
        <v/>
      </c>
      <c r="J135" s="10">
        <f>IF(D135="","",IFERROR(VLOOKUP(D135,Reglas!$A$6:$E$16,3,FALSE),""))</f>
        <v/>
      </c>
      <c r="K135" s="10">
        <f>IF(D135="","",IF(AND(C135="Boleta",IFERROR(VLOOKUP(D135,Reglas!$A$6:$E$16,2,FALSE),"")="Sí"),"Con boleta no hay crédito: pide factura. ","")&amp;IFERROR(VLOOKUP(D135,Reglas!$A$6:$E$16,5,FALSE),"Elige una categoría de la lista."))</f>
        <v/>
      </c>
    </row>
    <row r="136">
      <c r="A136" s="6" t="n"/>
      <c r="B136" s="7" t="n"/>
      <c r="C136" s="7" t="n"/>
      <c r="D136" s="7" t="n"/>
      <c r="E136" s="8" t="n"/>
      <c r="F136" s="8">
        <f>IF(E136="","",IF(C136="Boleta",0,IF(IFERROR(VLOOKUP(D136,Reglas!$A$6:$E$16,4,FALSE),"Sí")="No",0,ROUND(E136*Reglas!$B$3,0))))</f>
        <v/>
      </c>
      <c r="G136" s="9">
        <f>IF(E136="","",E136+N(F136))</f>
        <v/>
      </c>
      <c r="H136" s="10">
        <f>IF(D136="","",IF(C136="Boleta","No",IFERROR(VLOOKUP(D136,Reglas!$A$6:$E$16,2,FALSE),"")))</f>
        <v/>
      </c>
      <c r="I136" s="9">
        <f>IF(E136="","",IF(H136="Sí",N(F136),0))</f>
        <v/>
      </c>
      <c r="J136" s="10">
        <f>IF(D136="","",IFERROR(VLOOKUP(D136,Reglas!$A$6:$E$16,3,FALSE),""))</f>
        <v/>
      </c>
      <c r="K136" s="10">
        <f>IF(D136="","",IF(AND(C136="Boleta",IFERROR(VLOOKUP(D136,Reglas!$A$6:$E$16,2,FALSE),"")="Sí"),"Con boleta no hay crédito: pide factura. ","")&amp;IFERROR(VLOOKUP(D136,Reglas!$A$6:$E$16,5,FALSE),"Elige una categoría de la lista."))</f>
        <v/>
      </c>
    </row>
    <row r="137">
      <c r="A137" s="6" t="n"/>
      <c r="B137" s="7" t="n"/>
      <c r="C137" s="7" t="n"/>
      <c r="D137" s="7" t="n"/>
      <c r="E137" s="8" t="n"/>
      <c r="F137" s="8">
        <f>IF(E137="","",IF(C137="Boleta",0,IF(IFERROR(VLOOKUP(D137,Reglas!$A$6:$E$16,4,FALSE),"Sí")="No",0,ROUND(E137*Reglas!$B$3,0))))</f>
        <v/>
      </c>
      <c r="G137" s="9">
        <f>IF(E137="","",E137+N(F137))</f>
        <v/>
      </c>
      <c r="H137" s="10">
        <f>IF(D137="","",IF(C137="Boleta","No",IFERROR(VLOOKUP(D137,Reglas!$A$6:$E$16,2,FALSE),"")))</f>
        <v/>
      </c>
      <c r="I137" s="9">
        <f>IF(E137="","",IF(H137="Sí",N(F137),0))</f>
        <v/>
      </c>
      <c r="J137" s="10">
        <f>IF(D137="","",IFERROR(VLOOKUP(D137,Reglas!$A$6:$E$16,3,FALSE),""))</f>
        <v/>
      </c>
      <c r="K137" s="10">
        <f>IF(D137="","",IF(AND(C137="Boleta",IFERROR(VLOOKUP(D137,Reglas!$A$6:$E$16,2,FALSE),"")="Sí"),"Con boleta no hay crédito: pide factura. ","")&amp;IFERROR(VLOOKUP(D137,Reglas!$A$6:$E$16,5,FALSE),"Elige una categoría de la lista."))</f>
        <v/>
      </c>
    </row>
    <row r="138">
      <c r="A138" s="6" t="n"/>
      <c r="B138" s="7" t="n"/>
      <c r="C138" s="7" t="n"/>
      <c r="D138" s="7" t="n"/>
      <c r="E138" s="8" t="n"/>
      <c r="F138" s="8">
        <f>IF(E138="","",IF(C138="Boleta",0,IF(IFERROR(VLOOKUP(D138,Reglas!$A$6:$E$16,4,FALSE),"Sí")="No",0,ROUND(E138*Reglas!$B$3,0))))</f>
        <v/>
      </c>
      <c r="G138" s="9">
        <f>IF(E138="","",E138+N(F138))</f>
        <v/>
      </c>
      <c r="H138" s="10">
        <f>IF(D138="","",IF(C138="Boleta","No",IFERROR(VLOOKUP(D138,Reglas!$A$6:$E$16,2,FALSE),"")))</f>
        <v/>
      </c>
      <c r="I138" s="9">
        <f>IF(E138="","",IF(H138="Sí",N(F138),0))</f>
        <v/>
      </c>
      <c r="J138" s="10">
        <f>IF(D138="","",IFERROR(VLOOKUP(D138,Reglas!$A$6:$E$16,3,FALSE),""))</f>
        <v/>
      </c>
      <c r="K138" s="10">
        <f>IF(D138="","",IF(AND(C138="Boleta",IFERROR(VLOOKUP(D138,Reglas!$A$6:$E$16,2,FALSE),"")="Sí"),"Con boleta no hay crédito: pide factura. ","")&amp;IFERROR(VLOOKUP(D138,Reglas!$A$6:$E$16,5,FALSE),"Elige una categoría de la lista."))</f>
        <v/>
      </c>
    </row>
    <row r="139">
      <c r="A139" s="6" t="n"/>
      <c r="B139" s="7" t="n"/>
      <c r="C139" s="7" t="n"/>
      <c r="D139" s="7" t="n"/>
      <c r="E139" s="8" t="n"/>
      <c r="F139" s="8">
        <f>IF(E139="","",IF(C139="Boleta",0,IF(IFERROR(VLOOKUP(D139,Reglas!$A$6:$E$16,4,FALSE),"Sí")="No",0,ROUND(E139*Reglas!$B$3,0))))</f>
        <v/>
      </c>
      <c r="G139" s="9">
        <f>IF(E139="","",E139+N(F139))</f>
        <v/>
      </c>
      <c r="H139" s="10">
        <f>IF(D139="","",IF(C139="Boleta","No",IFERROR(VLOOKUP(D139,Reglas!$A$6:$E$16,2,FALSE),"")))</f>
        <v/>
      </c>
      <c r="I139" s="9">
        <f>IF(E139="","",IF(H139="Sí",N(F139),0))</f>
        <v/>
      </c>
      <c r="J139" s="10">
        <f>IF(D139="","",IFERROR(VLOOKUP(D139,Reglas!$A$6:$E$16,3,FALSE),""))</f>
        <v/>
      </c>
      <c r="K139" s="10">
        <f>IF(D139="","",IF(AND(C139="Boleta",IFERROR(VLOOKUP(D139,Reglas!$A$6:$E$16,2,FALSE),"")="Sí"),"Con boleta no hay crédito: pide factura. ","")&amp;IFERROR(VLOOKUP(D139,Reglas!$A$6:$E$16,5,FALSE),"Elige una categoría de la lista."))</f>
        <v/>
      </c>
    </row>
    <row r="140">
      <c r="A140" s="6" t="n"/>
      <c r="B140" s="7" t="n"/>
      <c r="C140" s="7" t="n"/>
      <c r="D140" s="7" t="n"/>
      <c r="E140" s="8" t="n"/>
      <c r="F140" s="8">
        <f>IF(E140="","",IF(C140="Boleta",0,IF(IFERROR(VLOOKUP(D140,Reglas!$A$6:$E$16,4,FALSE),"Sí")="No",0,ROUND(E140*Reglas!$B$3,0))))</f>
        <v/>
      </c>
      <c r="G140" s="9">
        <f>IF(E140="","",E140+N(F140))</f>
        <v/>
      </c>
      <c r="H140" s="10">
        <f>IF(D140="","",IF(C140="Boleta","No",IFERROR(VLOOKUP(D140,Reglas!$A$6:$E$16,2,FALSE),"")))</f>
        <v/>
      </c>
      <c r="I140" s="9">
        <f>IF(E140="","",IF(H140="Sí",N(F140),0))</f>
        <v/>
      </c>
      <c r="J140" s="10">
        <f>IF(D140="","",IFERROR(VLOOKUP(D140,Reglas!$A$6:$E$16,3,FALSE),""))</f>
        <v/>
      </c>
      <c r="K140" s="10">
        <f>IF(D140="","",IF(AND(C140="Boleta",IFERROR(VLOOKUP(D140,Reglas!$A$6:$E$16,2,FALSE),"")="Sí"),"Con boleta no hay crédito: pide factura. ","")&amp;IFERROR(VLOOKUP(D140,Reglas!$A$6:$E$16,5,FALSE),"Elige una categoría de la lista."))</f>
        <v/>
      </c>
    </row>
    <row r="141">
      <c r="A141" s="6" t="n"/>
      <c r="B141" s="7" t="n"/>
      <c r="C141" s="7" t="n"/>
      <c r="D141" s="7" t="n"/>
      <c r="E141" s="8" t="n"/>
      <c r="F141" s="8">
        <f>IF(E141="","",IF(C141="Boleta",0,IF(IFERROR(VLOOKUP(D141,Reglas!$A$6:$E$16,4,FALSE),"Sí")="No",0,ROUND(E141*Reglas!$B$3,0))))</f>
        <v/>
      </c>
      <c r="G141" s="9">
        <f>IF(E141="","",E141+N(F141))</f>
        <v/>
      </c>
      <c r="H141" s="10">
        <f>IF(D141="","",IF(C141="Boleta","No",IFERROR(VLOOKUP(D141,Reglas!$A$6:$E$16,2,FALSE),"")))</f>
        <v/>
      </c>
      <c r="I141" s="9">
        <f>IF(E141="","",IF(H141="Sí",N(F141),0))</f>
        <v/>
      </c>
      <c r="J141" s="10">
        <f>IF(D141="","",IFERROR(VLOOKUP(D141,Reglas!$A$6:$E$16,3,FALSE),""))</f>
        <v/>
      </c>
      <c r="K141" s="10">
        <f>IF(D141="","",IF(AND(C141="Boleta",IFERROR(VLOOKUP(D141,Reglas!$A$6:$E$16,2,FALSE),"")="Sí"),"Con boleta no hay crédito: pide factura. ","")&amp;IFERROR(VLOOKUP(D141,Reglas!$A$6:$E$16,5,FALSE),"Elige una categoría de la lista."))</f>
        <v/>
      </c>
    </row>
    <row r="142">
      <c r="A142" s="6" t="n"/>
      <c r="B142" s="7" t="n"/>
      <c r="C142" s="7" t="n"/>
      <c r="D142" s="7" t="n"/>
      <c r="E142" s="8" t="n"/>
      <c r="F142" s="8">
        <f>IF(E142="","",IF(C142="Boleta",0,IF(IFERROR(VLOOKUP(D142,Reglas!$A$6:$E$16,4,FALSE),"Sí")="No",0,ROUND(E142*Reglas!$B$3,0))))</f>
        <v/>
      </c>
      <c r="G142" s="9">
        <f>IF(E142="","",E142+N(F142))</f>
        <v/>
      </c>
      <c r="H142" s="10">
        <f>IF(D142="","",IF(C142="Boleta","No",IFERROR(VLOOKUP(D142,Reglas!$A$6:$E$16,2,FALSE),"")))</f>
        <v/>
      </c>
      <c r="I142" s="9">
        <f>IF(E142="","",IF(H142="Sí",N(F142),0))</f>
        <v/>
      </c>
      <c r="J142" s="10">
        <f>IF(D142="","",IFERROR(VLOOKUP(D142,Reglas!$A$6:$E$16,3,FALSE),""))</f>
        <v/>
      </c>
      <c r="K142" s="10">
        <f>IF(D142="","",IF(AND(C142="Boleta",IFERROR(VLOOKUP(D142,Reglas!$A$6:$E$16,2,FALSE),"")="Sí"),"Con boleta no hay crédito: pide factura. ","")&amp;IFERROR(VLOOKUP(D142,Reglas!$A$6:$E$16,5,FALSE),"Elige una categoría de la lista."))</f>
        <v/>
      </c>
    </row>
    <row r="143">
      <c r="A143" s="6" t="n"/>
      <c r="B143" s="7" t="n"/>
      <c r="C143" s="7" t="n"/>
      <c r="D143" s="7" t="n"/>
      <c r="E143" s="8" t="n"/>
      <c r="F143" s="8">
        <f>IF(E143="","",IF(C143="Boleta",0,IF(IFERROR(VLOOKUP(D143,Reglas!$A$6:$E$16,4,FALSE),"Sí")="No",0,ROUND(E143*Reglas!$B$3,0))))</f>
        <v/>
      </c>
      <c r="G143" s="9">
        <f>IF(E143="","",E143+N(F143))</f>
        <v/>
      </c>
      <c r="H143" s="10">
        <f>IF(D143="","",IF(C143="Boleta","No",IFERROR(VLOOKUP(D143,Reglas!$A$6:$E$16,2,FALSE),"")))</f>
        <v/>
      </c>
      <c r="I143" s="9">
        <f>IF(E143="","",IF(H143="Sí",N(F143),0))</f>
        <v/>
      </c>
      <c r="J143" s="10">
        <f>IF(D143="","",IFERROR(VLOOKUP(D143,Reglas!$A$6:$E$16,3,FALSE),""))</f>
        <v/>
      </c>
      <c r="K143" s="10">
        <f>IF(D143="","",IF(AND(C143="Boleta",IFERROR(VLOOKUP(D143,Reglas!$A$6:$E$16,2,FALSE),"")="Sí"),"Con boleta no hay crédito: pide factura. ","")&amp;IFERROR(VLOOKUP(D143,Reglas!$A$6:$E$16,5,FALSE),"Elige una categoría de la lista."))</f>
        <v/>
      </c>
    </row>
    <row r="144">
      <c r="A144" s="6" t="n"/>
      <c r="B144" s="7" t="n"/>
      <c r="C144" s="7" t="n"/>
      <c r="D144" s="7" t="n"/>
      <c r="E144" s="8" t="n"/>
      <c r="F144" s="8">
        <f>IF(E144="","",IF(C144="Boleta",0,IF(IFERROR(VLOOKUP(D144,Reglas!$A$6:$E$16,4,FALSE),"Sí")="No",0,ROUND(E144*Reglas!$B$3,0))))</f>
        <v/>
      </c>
      <c r="G144" s="9">
        <f>IF(E144="","",E144+N(F144))</f>
        <v/>
      </c>
      <c r="H144" s="10">
        <f>IF(D144="","",IF(C144="Boleta","No",IFERROR(VLOOKUP(D144,Reglas!$A$6:$E$16,2,FALSE),"")))</f>
        <v/>
      </c>
      <c r="I144" s="9">
        <f>IF(E144="","",IF(H144="Sí",N(F144),0))</f>
        <v/>
      </c>
      <c r="J144" s="10">
        <f>IF(D144="","",IFERROR(VLOOKUP(D144,Reglas!$A$6:$E$16,3,FALSE),""))</f>
        <v/>
      </c>
      <c r="K144" s="10">
        <f>IF(D144="","",IF(AND(C144="Boleta",IFERROR(VLOOKUP(D144,Reglas!$A$6:$E$16,2,FALSE),"")="Sí"),"Con boleta no hay crédito: pide factura. ","")&amp;IFERROR(VLOOKUP(D144,Reglas!$A$6:$E$16,5,FALSE),"Elige una categoría de la lista."))</f>
        <v/>
      </c>
    </row>
    <row r="145">
      <c r="A145" s="6" t="n"/>
      <c r="B145" s="7" t="n"/>
      <c r="C145" s="7" t="n"/>
      <c r="D145" s="7" t="n"/>
      <c r="E145" s="8" t="n"/>
      <c r="F145" s="8">
        <f>IF(E145="","",IF(C145="Boleta",0,IF(IFERROR(VLOOKUP(D145,Reglas!$A$6:$E$16,4,FALSE),"Sí")="No",0,ROUND(E145*Reglas!$B$3,0))))</f>
        <v/>
      </c>
      <c r="G145" s="9">
        <f>IF(E145="","",E145+N(F145))</f>
        <v/>
      </c>
      <c r="H145" s="10">
        <f>IF(D145="","",IF(C145="Boleta","No",IFERROR(VLOOKUP(D145,Reglas!$A$6:$E$16,2,FALSE),"")))</f>
        <v/>
      </c>
      <c r="I145" s="9">
        <f>IF(E145="","",IF(H145="Sí",N(F145),0))</f>
        <v/>
      </c>
      <c r="J145" s="10">
        <f>IF(D145="","",IFERROR(VLOOKUP(D145,Reglas!$A$6:$E$16,3,FALSE),""))</f>
        <v/>
      </c>
      <c r="K145" s="10">
        <f>IF(D145="","",IF(AND(C145="Boleta",IFERROR(VLOOKUP(D145,Reglas!$A$6:$E$16,2,FALSE),"")="Sí"),"Con boleta no hay crédito: pide factura. ","")&amp;IFERROR(VLOOKUP(D145,Reglas!$A$6:$E$16,5,FALSE),"Elige una categoría de la lista."))</f>
        <v/>
      </c>
    </row>
    <row r="146">
      <c r="A146" s="6" t="n"/>
      <c r="B146" s="7" t="n"/>
      <c r="C146" s="7" t="n"/>
      <c r="D146" s="7" t="n"/>
      <c r="E146" s="8" t="n"/>
      <c r="F146" s="8">
        <f>IF(E146="","",IF(C146="Boleta",0,IF(IFERROR(VLOOKUP(D146,Reglas!$A$6:$E$16,4,FALSE),"Sí")="No",0,ROUND(E146*Reglas!$B$3,0))))</f>
        <v/>
      </c>
      <c r="G146" s="9">
        <f>IF(E146="","",E146+N(F146))</f>
        <v/>
      </c>
      <c r="H146" s="10">
        <f>IF(D146="","",IF(C146="Boleta","No",IFERROR(VLOOKUP(D146,Reglas!$A$6:$E$16,2,FALSE),"")))</f>
        <v/>
      </c>
      <c r="I146" s="9">
        <f>IF(E146="","",IF(H146="Sí",N(F146),0))</f>
        <v/>
      </c>
      <c r="J146" s="10">
        <f>IF(D146="","",IFERROR(VLOOKUP(D146,Reglas!$A$6:$E$16,3,FALSE),""))</f>
        <v/>
      </c>
      <c r="K146" s="10">
        <f>IF(D146="","",IF(AND(C146="Boleta",IFERROR(VLOOKUP(D146,Reglas!$A$6:$E$16,2,FALSE),"")="Sí"),"Con boleta no hay crédito: pide factura. ","")&amp;IFERROR(VLOOKUP(D146,Reglas!$A$6:$E$16,5,FALSE),"Elige una categoría de la lista."))</f>
        <v/>
      </c>
    </row>
    <row r="147">
      <c r="A147" s="6" t="n"/>
      <c r="B147" s="7" t="n"/>
      <c r="C147" s="7" t="n"/>
      <c r="D147" s="7" t="n"/>
      <c r="E147" s="8" t="n"/>
      <c r="F147" s="8">
        <f>IF(E147="","",IF(C147="Boleta",0,IF(IFERROR(VLOOKUP(D147,Reglas!$A$6:$E$16,4,FALSE),"Sí")="No",0,ROUND(E147*Reglas!$B$3,0))))</f>
        <v/>
      </c>
      <c r="G147" s="9">
        <f>IF(E147="","",E147+N(F147))</f>
        <v/>
      </c>
      <c r="H147" s="10">
        <f>IF(D147="","",IF(C147="Boleta","No",IFERROR(VLOOKUP(D147,Reglas!$A$6:$E$16,2,FALSE),"")))</f>
        <v/>
      </c>
      <c r="I147" s="9">
        <f>IF(E147="","",IF(H147="Sí",N(F147),0))</f>
        <v/>
      </c>
      <c r="J147" s="10">
        <f>IF(D147="","",IFERROR(VLOOKUP(D147,Reglas!$A$6:$E$16,3,FALSE),""))</f>
        <v/>
      </c>
      <c r="K147" s="10">
        <f>IF(D147="","",IF(AND(C147="Boleta",IFERROR(VLOOKUP(D147,Reglas!$A$6:$E$16,2,FALSE),"")="Sí"),"Con boleta no hay crédito: pide factura. ","")&amp;IFERROR(VLOOKUP(D147,Reglas!$A$6:$E$16,5,FALSE),"Elige una categoría de la lista."))</f>
        <v/>
      </c>
    </row>
    <row r="148">
      <c r="A148" s="6" t="n"/>
      <c r="B148" s="7" t="n"/>
      <c r="C148" s="7" t="n"/>
      <c r="D148" s="7" t="n"/>
      <c r="E148" s="8" t="n"/>
      <c r="F148" s="8">
        <f>IF(E148="","",IF(C148="Boleta",0,IF(IFERROR(VLOOKUP(D148,Reglas!$A$6:$E$16,4,FALSE),"Sí")="No",0,ROUND(E148*Reglas!$B$3,0))))</f>
        <v/>
      </c>
      <c r="G148" s="9">
        <f>IF(E148="","",E148+N(F148))</f>
        <v/>
      </c>
      <c r="H148" s="10">
        <f>IF(D148="","",IF(C148="Boleta","No",IFERROR(VLOOKUP(D148,Reglas!$A$6:$E$16,2,FALSE),"")))</f>
        <v/>
      </c>
      <c r="I148" s="9">
        <f>IF(E148="","",IF(H148="Sí",N(F148),0))</f>
        <v/>
      </c>
      <c r="J148" s="10">
        <f>IF(D148="","",IFERROR(VLOOKUP(D148,Reglas!$A$6:$E$16,3,FALSE),""))</f>
        <v/>
      </c>
      <c r="K148" s="10">
        <f>IF(D148="","",IF(AND(C148="Boleta",IFERROR(VLOOKUP(D148,Reglas!$A$6:$E$16,2,FALSE),"")="Sí"),"Con boleta no hay crédito: pide factura. ","")&amp;IFERROR(VLOOKUP(D148,Reglas!$A$6:$E$16,5,FALSE),"Elige una categoría de la lista."))</f>
        <v/>
      </c>
    </row>
    <row r="149">
      <c r="A149" s="6" t="n"/>
      <c r="B149" s="7" t="n"/>
      <c r="C149" s="7" t="n"/>
      <c r="D149" s="7" t="n"/>
      <c r="E149" s="8" t="n"/>
      <c r="F149" s="8">
        <f>IF(E149="","",IF(C149="Boleta",0,IF(IFERROR(VLOOKUP(D149,Reglas!$A$6:$E$16,4,FALSE),"Sí")="No",0,ROUND(E149*Reglas!$B$3,0))))</f>
        <v/>
      </c>
      <c r="G149" s="9">
        <f>IF(E149="","",E149+N(F149))</f>
        <v/>
      </c>
      <c r="H149" s="10">
        <f>IF(D149="","",IF(C149="Boleta","No",IFERROR(VLOOKUP(D149,Reglas!$A$6:$E$16,2,FALSE),"")))</f>
        <v/>
      </c>
      <c r="I149" s="9">
        <f>IF(E149="","",IF(H149="Sí",N(F149),0))</f>
        <v/>
      </c>
      <c r="J149" s="10">
        <f>IF(D149="","",IFERROR(VLOOKUP(D149,Reglas!$A$6:$E$16,3,FALSE),""))</f>
        <v/>
      </c>
      <c r="K149" s="10">
        <f>IF(D149="","",IF(AND(C149="Boleta",IFERROR(VLOOKUP(D149,Reglas!$A$6:$E$16,2,FALSE),"")="Sí"),"Con boleta no hay crédito: pide factura. ","")&amp;IFERROR(VLOOKUP(D149,Reglas!$A$6:$E$16,5,FALSE),"Elige una categoría de la lista."))</f>
        <v/>
      </c>
    </row>
    <row r="150">
      <c r="A150" s="6" t="n"/>
      <c r="B150" s="7" t="n"/>
      <c r="C150" s="7" t="n"/>
      <c r="D150" s="7" t="n"/>
      <c r="E150" s="8" t="n"/>
      <c r="F150" s="8">
        <f>IF(E150="","",IF(C150="Boleta",0,IF(IFERROR(VLOOKUP(D150,Reglas!$A$6:$E$16,4,FALSE),"Sí")="No",0,ROUND(E150*Reglas!$B$3,0))))</f>
        <v/>
      </c>
      <c r="G150" s="9">
        <f>IF(E150="","",E150+N(F150))</f>
        <v/>
      </c>
      <c r="H150" s="10">
        <f>IF(D150="","",IF(C150="Boleta","No",IFERROR(VLOOKUP(D150,Reglas!$A$6:$E$16,2,FALSE),"")))</f>
        <v/>
      </c>
      <c r="I150" s="9">
        <f>IF(E150="","",IF(H150="Sí",N(F150),0))</f>
        <v/>
      </c>
      <c r="J150" s="10">
        <f>IF(D150="","",IFERROR(VLOOKUP(D150,Reglas!$A$6:$E$16,3,FALSE),""))</f>
        <v/>
      </c>
      <c r="K150" s="10">
        <f>IF(D150="","",IF(AND(C150="Boleta",IFERROR(VLOOKUP(D150,Reglas!$A$6:$E$16,2,FALSE),"")="Sí"),"Con boleta no hay crédito: pide factura. ","")&amp;IFERROR(VLOOKUP(D150,Reglas!$A$6:$E$16,5,FALSE),"Elige una categoría de la lista."))</f>
        <v/>
      </c>
    </row>
    <row r="151">
      <c r="A151" s="6" t="n"/>
      <c r="B151" s="7" t="n"/>
      <c r="C151" s="7" t="n"/>
      <c r="D151" s="7" t="n"/>
      <c r="E151" s="8" t="n"/>
      <c r="F151" s="8">
        <f>IF(E151="","",IF(C151="Boleta",0,IF(IFERROR(VLOOKUP(D151,Reglas!$A$6:$E$16,4,FALSE),"Sí")="No",0,ROUND(E151*Reglas!$B$3,0))))</f>
        <v/>
      </c>
      <c r="G151" s="9">
        <f>IF(E151="","",E151+N(F151))</f>
        <v/>
      </c>
      <c r="H151" s="10">
        <f>IF(D151="","",IF(C151="Boleta","No",IFERROR(VLOOKUP(D151,Reglas!$A$6:$E$16,2,FALSE),"")))</f>
        <v/>
      </c>
      <c r="I151" s="9">
        <f>IF(E151="","",IF(H151="Sí",N(F151),0))</f>
        <v/>
      </c>
      <c r="J151" s="10">
        <f>IF(D151="","",IFERROR(VLOOKUP(D151,Reglas!$A$6:$E$16,3,FALSE),""))</f>
        <v/>
      </c>
      <c r="K151" s="10">
        <f>IF(D151="","",IF(AND(C151="Boleta",IFERROR(VLOOKUP(D151,Reglas!$A$6:$E$16,2,FALSE),"")="Sí"),"Con boleta no hay crédito: pide factura. ","")&amp;IFERROR(VLOOKUP(D151,Reglas!$A$6:$E$16,5,FALSE),"Elige una categoría de la lista."))</f>
        <v/>
      </c>
    </row>
    <row r="152">
      <c r="A152" s="6" t="n"/>
      <c r="B152" s="7" t="n"/>
      <c r="C152" s="7" t="n"/>
      <c r="D152" s="7" t="n"/>
      <c r="E152" s="8" t="n"/>
      <c r="F152" s="8">
        <f>IF(E152="","",IF(C152="Boleta",0,IF(IFERROR(VLOOKUP(D152,Reglas!$A$6:$E$16,4,FALSE),"Sí")="No",0,ROUND(E152*Reglas!$B$3,0))))</f>
        <v/>
      </c>
      <c r="G152" s="9">
        <f>IF(E152="","",E152+N(F152))</f>
        <v/>
      </c>
      <c r="H152" s="10">
        <f>IF(D152="","",IF(C152="Boleta","No",IFERROR(VLOOKUP(D152,Reglas!$A$6:$E$16,2,FALSE),"")))</f>
        <v/>
      </c>
      <c r="I152" s="9">
        <f>IF(E152="","",IF(H152="Sí",N(F152),0))</f>
        <v/>
      </c>
      <c r="J152" s="10">
        <f>IF(D152="","",IFERROR(VLOOKUP(D152,Reglas!$A$6:$E$16,3,FALSE),""))</f>
        <v/>
      </c>
      <c r="K152" s="10">
        <f>IF(D152="","",IF(AND(C152="Boleta",IFERROR(VLOOKUP(D152,Reglas!$A$6:$E$16,2,FALSE),"")="Sí"),"Con boleta no hay crédito: pide factura. ","")&amp;IFERROR(VLOOKUP(D152,Reglas!$A$6:$E$16,5,FALSE),"Elige una categoría de la lista."))</f>
        <v/>
      </c>
    </row>
    <row r="153">
      <c r="A153" s="6" t="n"/>
      <c r="B153" s="7" t="n"/>
      <c r="C153" s="7" t="n"/>
      <c r="D153" s="7" t="n"/>
      <c r="E153" s="8" t="n"/>
      <c r="F153" s="8">
        <f>IF(E153="","",IF(C153="Boleta",0,IF(IFERROR(VLOOKUP(D153,Reglas!$A$6:$E$16,4,FALSE),"Sí")="No",0,ROUND(E153*Reglas!$B$3,0))))</f>
        <v/>
      </c>
      <c r="G153" s="9">
        <f>IF(E153="","",E153+N(F153))</f>
        <v/>
      </c>
      <c r="H153" s="10">
        <f>IF(D153="","",IF(C153="Boleta","No",IFERROR(VLOOKUP(D153,Reglas!$A$6:$E$16,2,FALSE),"")))</f>
        <v/>
      </c>
      <c r="I153" s="9">
        <f>IF(E153="","",IF(H153="Sí",N(F153),0))</f>
        <v/>
      </c>
      <c r="J153" s="10">
        <f>IF(D153="","",IFERROR(VLOOKUP(D153,Reglas!$A$6:$E$16,3,FALSE),""))</f>
        <v/>
      </c>
      <c r="K153" s="10">
        <f>IF(D153="","",IF(AND(C153="Boleta",IFERROR(VLOOKUP(D153,Reglas!$A$6:$E$16,2,FALSE),"")="Sí"),"Con boleta no hay crédito: pide factura. ","")&amp;IFERROR(VLOOKUP(D153,Reglas!$A$6:$E$16,5,FALSE),"Elige una categoría de la lista."))</f>
        <v/>
      </c>
    </row>
    <row r="154">
      <c r="A154" s="6" t="n"/>
      <c r="B154" s="7" t="n"/>
      <c r="C154" s="7" t="n"/>
      <c r="D154" s="7" t="n"/>
      <c r="E154" s="8" t="n"/>
      <c r="F154" s="8">
        <f>IF(E154="","",IF(C154="Boleta",0,IF(IFERROR(VLOOKUP(D154,Reglas!$A$6:$E$16,4,FALSE),"Sí")="No",0,ROUND(E154*Reglas!$B$3,0))))</f>
        <v/>
      </c>
      <c r="G154" s="9">
        <f>IF(E154="","",E154+N(F154))</f>
        <v/>
      </c>
      <c r="H154" s="10">
        <f>IF(D154="","",IF(C154="Boleta","No",IFERROR(VLOOKUP(D154,Reglas!$A$6:$E$16,2,FALSE),"")))</f>
        <v/>
      </c>
      <c r="I154" s="9">
        <f>IF(E154="","",IF(H154="Sí",N(F154),0))</f>
        <v/>
      </c>
      <c r="J154" s="10">
        <f>IF(D154="","",IFERROR(VLOOKUP(D154,Reglas!$A$6:$E$16,3,FALSE),""))</f>
        <v/>
      </c>
      <c r="K154" s="10">
        <f>IF(D154="","",IF(AND(C154="Boleta",IFERROR(VLOOKUP(D154,Reglas!$A$6:$E$16,2,FALSE),"")="Sí"),"Con boleta no hay crédito: pide factura. ","")&amp;IFERROR(VLOOKUP(D154,Reglas!$A$6:$E$16,5,FALSE),"Elige una categoría de la lista."))</f>
        <v/>
      </c>
    </row>
    <row r="155">
      <c r="A155" s="6" t="n"/>
      <c r="B155" s="7" t="n"/>
      <c r="C155" s="7" t="n"/>
      <c r="D155" s="7" t="n"/>
      <c r="E155" s="8" t="n"/>
      <c r="F155" s="8">
        <f>IF(E155="","",IF(C155="Boleta",0,IF(IFERROR(VLOOKUP(D155,Reglas!$A$6:$E$16,4,FALSE),"Sí")="No",0,ROUND(E155*Reglas!$B$3,0))))</f>
        <v/>
      </c>
      <c r="G155" s="9">
        <f>IF(E155="","",E155+N(F155))</f>
        <v/>
      </c>
      <c r="H155" s="10">
        <f>IF(D155="","",IF(C155="Boleta","No",IFERROR(VLOOKUP(D155,Reglas!$A$6:$E$16,2,FALSE),"")))</f>
        <v/>
      </c>
      <c r="I155" s="9">
        <f>IF(E155="","",IF(H155="Sí",N(F155),0))</f>
        <v/>
      </c>
      <c r="J155" s="10">
        <f>IF(D155="","",IFERROR(VLOOKUP(D155,Reglas!$A$6:$E$16,3,FALSE),""))</f>
        <v/>
      </c>
      <c r="K155" s="10">
        <f>IF(D155="","",IF(AND(C155="Boleta",IFERROR(VLOOKUP(D155,Reglas!$A$6:$E$16,2,FALSE),"")="Sí"),"Con boleta no hay crédito: pide factura. ","")&amp;IFERROR(VLOOKUP(D155,Reglas!$A$6:$E$16,5,FALSE),"Elige una categoría de la lista."))</f>
        <v/>
      </c>
    </row>
    <row r="156">
      <c r="A156" s="6" t="n"/>
      <c r="B156" s="7" t="n"/>
      <c r="C156" s="7" t="n"/>
      <c r="D156" s="7" t="n"/>
      <c r="E156" s="8" t="n"/>
      <c r="F156" s="8">
        <f>IF(E156="","",IF(C156="Boleta",0,IF(IFERROR(VLOOKUP(D156,Reglas!$A$6:$E$16,4,FALSE),"Sí")="No",0,ROUND(E156*Reglas!$B$3,0))))</f>
        <v/>
      </c>
      <c r="G156" s="9">
        <f>IF(E156="","",E156+N(F156))</f>
        <v/>
      </c>
      <c r="H156" s="10">
        <f>IF(D156="","",IF(C156="Boleta","No",IFERROR(VLOOKUP(D156,Reglas!$A$6:$E$16,2,FALSE),"")))</f>
        <v/>
      </c>
      <c r="I156" s="9">
        <f>IF(E156="","",IF(H156="Sí",N(F156),0))</f>
        <v/>
      </c>
      <c r="J156" s="10">
        <f>IF(D156="","",IFERROR(VLOOKUP(D156,Reglas!$A$6:$E$16,3,FALSE),""))</f>
        <v/>
      </c>
      <c r="K156" s="10">
        <f>IF(D156="","",IF(AND(C156="Boleta",IFERROR(VLOOKUP(D156,Reglas!$A$6:$E$16,2,FALSE),"")="Sí"),"Con boleta no hay crédito: pide factura. ","")&amp;IFERROR(VLOOKUP(D156,Reglas!$A$6:$E$16,5,FALSE),"Elige una categoría de la lista."))</f>
        <v/>
      </c>
    </row>
    <row r="157">
      <c r="A157" s="6" t="n"/>
      <c r="B157" s="7" t="n"/>
      <c r="C157" s="7" t="n"/>
      <c r="D157" s="7" t="n"/>
      <c r="E157" s="8" t="n"/>
      <c r="F157" s="8">
        <f>IF(E157="","",IF(C157="Boleta",0,IF(IFERROR(VLOOKUP(D157,Reglas!$A$6:$E$16,4,FALSE),"Sí")="No",0,ROUND(E157*Reglas!$B$3,0))))</f>
        <v/>
      </c>
      <c r="G157" s="9">
        <f>IF(E157="","",E157+N(F157))</f>
        <v/>
      </c>
      <c r="H157" s="10">
        <f>IF(D157="","",IF(C157="Boleta","No",IFERROR(VLOOKUP(D157,Reglas!$A$6:$E$16,2,FALSE),"")))</f>
        <v/>
      </c>
      <c r="I157" s="9">
        <f>IF(E157="","",IF(H157="Sí",N(F157),0))</f>
        <v/>
      </c>
      <c r="J157" s="10">
        <f>IF(D157="","",IFERROR(VLOOKUP(D157,Reglas!$A$6:$E$16,3,FALSE),""))</f>
        <v/>
      </c>
      <c r="K157" s="10">
        <f>IF(D157="","",IF(AND(C157="Boleta",IFERROR(VLOOKUP(D157,Reglas!$A$6:$E$16,2,FALSE),"")="Sí"),"Con boleta no hay crédito: pide factura. ","")&amp;IFERROR(VLOOKUP(D157,Reglas!$A$6:$E$16,5,FALSE),"Elige una categoría de la lista."))</f>
        <v/>
      </c>
    </row>
    <row r="158">
      <c r="A158" s="6" t="n"/>
      <c r="B158" s="7" t="n"/>
      <c r="C158" s="7" t="n"/>
      <c r="D158" s="7" t="n"/>
      <c r="E158" s="8" t="n"/>
      <c r="F158" s="8">
        <f>IF(E158="","",IF(C158="Boleta",0,IF(IFERROR(VLOOKUP(D158,Reglas!$A$6:$E$16,4,FALSE),"Sí")="No",0,ROUND(E158*Reglas!$B$3,0))))</f>
        <v/>
      </c>
      <c r="G158" s="9">
        <f>IF(E158="","",E158+N(F158))</f>
        <v/>
      </c>
      <c r="H158" s="10">
        <f>IF(D158="","",IF(C158="Boleta","No",IFERROR(VLOOKUP(D158,Reglas!$A$6:$E$16,2,FALSE),"")))</f>
        <v/>
      </c>
      <c r="I158" s="9">
        <f>IF(E158="","",IF(H158="Sí",N(F158),0))</f>
        <v/>
      </c>
      <c r="J158" s="10">
        <f>IF(D158="","",IFERROR(VLOOKUP(D158,Reglas!$A$6:$E$16,3,FALSE),""))</f>
        <v/>
      </c>
      <c r="K158" s="10">
        <f>IF(D158="","",IF(AND(C158="Boleta",IFERROR(VLOOKUP(D158,Reglas!$A$6:$E$16,2,FALSE),"")="Sí"),"Con boleta no hay crédito: pide factura. ","")&amp;IFERROR(VLOOKUP(D158,Reglas!$A$6:$E$16,5,FALSE),"Elige una categoría de la lista."))</f>
        <v/>
      </c>
    </row>
    <row r="159">
      <c r="A159" s="6" t="n"/>
      <c r="B159" s="7" t="n"/>
      <c r="C159" s="7" t="n"/>
      <c r="D159" s="7" t="n"/>
      <c r="E159" s="8" t="n"/>
      <c r="F159" s="8">
        <f>IF(E159="","",IF(C159="Boleta",0,IF(IFERROR(VLOOKUP(D159,Reglas!$A$6:$E$16,4,FALSE),"Sí")="No",0,ROUND(E159*Reglas!$B$3,0))))</f>
        <v/>
      </c>
      <c r="G159" s="9">
        <f>IF(E159="","",E159+N(F159))</f>
        <v/>
      </c>
      <c r="H159" s="10">
        <f>IF(D159="","",IF(C159="Boleta","No",IFERROR(VLOOKUP(D159,Reglas!$A$6:$E$16,2,FALSE),"")))</f>
        <v/>
      </c>
      <c r="I159" s="9">
        <f>IF(E159="","",IF(H159="Sí",N(F159),0))</f>
        <v/>
      </c>
      <c r="J159" s="10">
        <f>IF(D159="","",IFERROR(VLOOKUP(D159,Reglas!$A$6:$E$16,3,FALSE),""))</f>
        <v/>
      </c>
      <c r="K159" s="10">
        <f>IF(D159="","",IF(AND(C159="Boleta",IFERROR(VLOOKUP(D159,Reglas!$A$6:$E$16,2,FALSE),"")="Sí"),"Con boleta no hay crédito: pide factura. ","")&amp;IFERROR(VLOOKUP(D159,Reglas!$A$6:$E$16,5,FALSE),"Elige una categoría de la lista."))</f>
        <v/>
      </c>
    </row>
    <row r="160">
      <c r="A160" s="6" t="n"/>
      <c r="B160" s="7" t="n"/>
      <c r="C160" s="7" t="n"/>
      <c r="D160" s="7" t="n"/>
      <c r="E160" s="8" t="n"/>
      <c r="F160" s="8">
        <f>IF(E160="","",IF(C160="Boleta",0,IF(IFERROR(VLOOKUP(D160,Reglas!$A$6:$E$16,4,FALSE),"Sí")="No",0,ROUND(E160*Reglas!$B$3,0))))</f>
        <v/>
      </c>
      <c r="G160" s="9">
        <f>IF(E160="","",E160+N(F160))</f>
        <v/>
      </c>
      <c r="H160" s="10">
        <f>IF(D160="","",IF(C160="Boleta","No",IFERROR(VLOOKUP(D160,Reglas!$A$6:$E$16,2,FALSE),"")))</f>
        <v/>
      </c>
      <c r="I160" s="9">
        <f>IF(E160="","",IF(H160="Sí",N(F160),0))</f>
        <v/>
      </c>
      <c r="J160" s="10">
        <f>IF(D160="","",IFERROR(VLOOKUP(D160,Reglas!$A$6:$E$16,3,FALSE),""))</f>
        <v/>
      </c>
      <c r="K160" s="10">
        <f>IF(D160="","",IF(AND(C160="Boleta",IFERROR(VLOOKUP(D160,Reglas!$A$6:$E$16,2,FALSE),"")="Sí"),"Con boleta no hay crédito: pide factura. ","")&amp;IFERROR(VLOOKUP(D160,Reglas!$A$6:$E$16,5,FALSE),"Elige una categoría de la lista."))</f>
        <v/>
      </c>
    </row>
    <row r="161">
      <c r="A161" s="6" t="n"/>
      <c r="B161" s="7" t="n"/>
      <c r="C161" s="7" t="n"/>
      <c r="D161" s="7" t="n"/>
      <c r="E161" s="8" t="n"/>
      <c r="F161" s="8">
        <f>IF(E161="","",IF(C161="Boleta",0,IF(IFERROR(VLOOKUP(D161,Reglas!$A$6:$E$16,4,FALSE),"Sí")="No",0,ROUND(E161*Reglas!$B$3,0))))</f>
        <v/>
      </c>
      <c r="G161" s="9">
        <f>IF(E161="","",E161+N(F161))</f>
        <v/>
      </c>
      <c r="H161" s="10">
        <f>IF(D161="","",IF(C161="Boleta","No",IFERROR(VLOOKUP(D161,Reglas!$A$6:$E$16,2,FALSE),"")))</f>
        <v/>
      </c>
      <c r="I161" s="9">
        <f>IF(E161="","",IF(H161="Sí",N(F161),0))</f>
        <v/>
      </c>
      <c r="J161" s="10">
        <f>IF(D161="","",IFERROR(VLOOKUP(D161,Reglas!$A$6:$E$16,3,FALSE),""))</f>
        <v/>
      </c>
      <c r="K161" s="10">
        <f>IF(D161="","",IF(AND(C161="Boleta",IFERROR(VLOOKUP(D161,Reglas!$A$6:$E$16,2,FALSE),"")="Sí"),"Con boleta no hay crédito: pide factura. ","")&amp;IFERROR(VLOOKUP(D161,Reglas!$A$6:$E$16,5,FALSE),"Elige una categoría de la lista."))</f>
        <v/>
      </c>
    </row>
    <row r="162">
      <c r="A162" s="6" t="n"/>
      <c r="B162" s="7" t="n"/>
      <c r="C162" s="7" t="n"/>
      <c r="D162" s="7" t="n"/>
      <c r="E162" s="8" t="n"/>
      <c r="F162" s="8">
        <f>IF(E162="","",IF(C162="Boleta",0,IF(IFERROR(VLOOKUP(D162,Reglas!$A$6:$E$16,4,FALSE),"Sí")="No",0,ROUND(E162*Reglas!$B$3,0))))</f>
        <v/>
      </c>
      <c r="G162" s="9">
        <f>IF(E162="","",E162+N(F162))</f>
        <v/>
      </c>
      <c r="H162" s="10">
        <f>IF(D162="","",IF(C162="Boleta","No",IFERROR(VLOOKUP(D162,Reglas!$A$6:$E$16,2,FALSE),"")))</f>
        <v/>
      </c>
      <c r="I162" s="9">
        <f>IF(E162="","",IF(H162="Sí",N(F162),0))</f>
        <v/>
      </c>
      <c r="J162" s="10">
        <f>IF(D162="","",IFERROR(VLOOKUP(D162,Reglas!$A$6:$E$16,3,FALSE),""))</f>
        <v/>
      </c>
      <c r="K162" s="10">
        <f>IF(D162="","",IF(AND(C162="Boleta",IFERROR(VLOOKUP(D162,Reglas!$A$6:$E$16,2,FALSE),"")="Sí"),"Con boleta no hay crédito: pide factura. ","")&amp;IFERROR(VLOOKUP(D162,Reglas!$A$6:$E$16,5,FALSE),"Elige una categoría de la lista."))</f>
        <v/>
      </c>
    </row>
    <row r="163">
      <c r="A163" s="6" t="n"/>
      <c r="B163" s="7" t="n"/>
      <c r="C163" s="7" t="n"/>
      <c r="D163" s="7" t="n"/>
      <c r="E163" s="8" t="n"/>
      <c r="F163" s="8">
        <f>IF(E163="","",IF(C163="Boleta",0,IF(IFERROR(VLOOKUP(D163,Reglas!$A$6:$E$16,4,FALSE),"Sí")="No",0,ROUND(E163*Reglas!$B$3,0))))</f>
        <v/>
      </c>
      <c r="G163" s="9">
        <f>IF(E163="","",E163+N(F163))</f>
        <v/>
      </c>
      <c r="H163" s="10">
        <f>IF(D163="","",IF(C163="Boleta","No",IFERROR(VLOOKUP(D163,Reglas!$A$6:$E$16,2,FALSE),"")))</f>
        <v/>
      </c>
      <c r="I163" s="9">
        <f>IF(E163="","",IF(H163="Sí",N(F163),0))</f>
        <v/>
      </c>
      <c r="J163" s="10">
        <f>IF(D163="","",IFERROR(VLOOKUP(D163,Reglas!$A$6:$E$16,3,FALSE),""))</f>
        <v/>
      </c>
      <c r="K163" s="10">
        <f>IF(D163="","",IF(AND(C163="Boleta",IFERROR(VLOOKUP(D163,Reglas!$A$6:$E$16,2,FALSE),"")="Sí"),"Con boleta no hay crédito: pide factura. ","")&amp;IFERROR(VLOOKUP(D163,Reglas!$A$6:$E$16,5,FALSE),"Elige una categoría de la lista."))</f>
        <v/>
      </c>
    </row>
    <row r="164">
      <c r="A164" s="6" t="n"/>
      <c r="B164" s="7" t="n"/>
      <c r="C164" s="7" t="n"/>
      <c r="D164" s="7" t="n"/>
      <c r="E164" s="8" t="n"/>
      <c r="F164" s="8">
        <f>IF(E164="","",IF(C164="Boleta",0,IF(IFERROR(VLOOKUP(D164,Reglas!$A$6:$E$16,4,FALSE),"Sí")="No",0,ROUND(E164*Reglas!$B$3,0))))</f>
        <v/>
      </c>
      <c r="G164" s="9">
        <f>IF(E164="","",E164+N(F164))</f>
        <v/>
      </c>
      <c r="H164" s="10">
        <f>IF(D164="","",IF(C164="Boleta","No",IFERROR(VLOOKUP(D164,Reglas!$A$6:$E$16,2,FALSE),"")))</f>
        <v/>
      </c>
      <c r="I164" s="9">
        <f>IF(E164="","",IF(H164="Sí",N(F164),0))</f>
        <v/>
      </c>
      <c r="J164" s="10">
        <f>IF(D164="","",IFERROR(VLOOKUP(D164,Reglas!$A$6:$E$16,3,FALSE),""))</f>
        <v/>
      </c>
      <c r="K164" s="10">
        <f>IF(D164="","",IF(AND(C164="Boleta",IFERROR(VLOOKUP(D164,Reglas!$A$6:$E$16,2,FALSE),"")="Sí"),"Con boleta no hay crédito: pide factura. ","")&amp;IFERROR(VLOOKUP(D164,Reglas!$A$6:$E$16,5,FALSE),"Elige una categoría de la lista."))</f>
        <v/>
      </c>
    </row>
    <row r="165">
      <c r="A165" s="6" t="n"/>
      <c r="B165" s="7" t="n"/>
      <c r="C165" s="7" t="n"/>
      <c r="D165" s="7" t="n"/>
      <c r="E165" s="8" t="n"/>
      <c r="F165" s="8">
        <f>IF(E165="","",IF(C165="Boleta",0,IF(IFERROR(VLOOKUP(D165,Reglas!$A$6:$E$16,4,FALSE),"Sí")="No",0,ROUND(E165*Reglas!$B$3,0))))</f>
        <v/>
      </c>
      <c r="G165" s="9">
        <f>IF(E165="","",E165+N(F165))</f>
        <v/>
      </c>
      <c r="H165" s="10">
        <f>IF(D165="","",IF(C165="Boleta","No",IFERROR(VLOOKUP(D165,Reglas!$A$6:$E$16,2,FALSE),"")))</f>
        <v/>
      </c>
      <c r="I165" s="9">
        <f>IF(E165="","",IF(H165="Sí",N(F165),0))</f>
        <v/>
      </c>
      <c r="J165" s="10">
        <f>IF(D165="","",IFERROR(VLOOKUP(D165,Reglas!$A$6:$E$16,3,FALSE),""))</f>
        <v/>
      </c>
      <c r="K165" s="10">
        <f>IF(D165="","",IF(AND(C165="Boleta",IFERROR(VLOOKUP(D165,Reglas!$A$6:$E$16,2,FALSE),"")="Sí"),"Con boleta no hay crédito: pide factura. ","")&amp;IFERROR(VLOOKUP(D165,Reglas!$A$6:$E$16,5,FALSE),"Elige una categoría de la lista."))</f>
        <v/>
      </c>
    </row>
    <row r="166">
      <c r="A166" s="6" t="n"/>
      <c r="B166" s="7" t="n"/>
      <c r="C166" s="7" t="n"/>
      <c r="D166" s="7" t="n"/>
      <c r="E166" s="8" t="n"/>
      <c r="F166" s="8">
        <f>IF(E166="","",IF(C166="Boleta",0,IF(IFERROR(VLOOKUP(D166,Reglas!$A$6:$E$16,4,FALSE),"Sí")="No",0,ROUND(E166*Reglas!$B$3,0))))</f>
        <v/>
      </c>
      <c r="G166" s="9">
        <f>IF(E166="","",E166+N(F166))</f>
        <v/>
      </c>
      <c r="H166" s="10">
        <f>IF(D166="","",IF(C166="Boleta","No",IFERROR(VLOOKUP(D166,Reglas!$A$6:$E$16,2,FALSE),"")))</f>
        <v/>
      </c>
      <c r="I166" s="9">
        <f>IF(E166="","",IF(H166="Sí",N(F166),0))</f>
        <v/>
      </c>
      <c r="J166" s="10">
        <f>IF(D166="","",IFERROR(VLOOKUP(D166,Reglas!$A$6:$E$16,3,FALSE),""))</f>
        <v/>
      </c>
      <c r="K166" s="10">
        <f>IF(D166="","",IF(AND(C166="Boleta",IFERROR(VLOOKUP(D166,Reglas!$A$6:$E$16,2,FALSE),"")="Sí"),"Con boleta no hay crédito: pide factura. ","")&amp;IFERROR(VLOOKUP(D166,Reglas!$A$6:$E$16,5,FALSE),"Elige una categoría de la lista."))</f>
        <v/>
      </c>
    </row>
    <row r="167">
      <c r="A167" s="6" t="n"/>
      <c r="B167" s="7" t="n"/>
      <c r="C167" s="7" t="n"/>
      <c r="D167" s="7" t="n"/>
      <c r="E167" s="8" t="n"/>
      <c r="F167" s="8">
        <f>IF(E167="","",IF(C167="Boleta",0,IF(IFERROR(VLOOKUP(D167,Reglas!$A$6:$E$16,4,FALSE),"Sí")="No",0,ROUND(E167*Reglas!$B$3,0))))</f>
        <v/>
      </c>
      <c r="G167" s="9">
        <f>IF(E167="","",E167+N(F167))</f>
        <v/>
      </c>
      <c r="H167" s="10">
        <f>IF(D167="","",IF(C167="Boleta","No",IFERROR(VLOOKUP(D167,Reglas!$A$6:$E$16,2,FALSE),"")))</f>
        <v/>
      </c>
      <c r="I167" s="9">
        <f>IF(E167="","",IF(H167="Sí",N(F167),0))</f>
        <v/>
      </c>
      <c r="J167" s="10">
        <f>IF(D167="","",IFERROR(VLOOKUP(D167,Reglas!$A$6:$E$16,3,FALSE),""))</f>
        <v/>
      </c>
      <c r="K167" s="10">
        <f>IF(D167="","",IF(AND(C167="Boleta",IFERROR(VLOOKUP(D167,Reglas!$A$6:$E$16,2,FALSE),"")="Sí"),"Con boleta no hay crédito: pide factura. ","")&amp;IFERROR(VLOOKUP(D167,Reglas!$A$6:$E$16,5,FALSE),"Elige una categoría de la lista."))</f>
        <v/>
      </c>
    </row>
    <row r="168">
      <c r="A168" s="6" t="n"/>
      <c r="B168" s="7" t="n"/>
      <c r="C168" s="7" t="n"/>
      <c r="D168" s="7" t="n"/>
      <c r="E168" s="8" t="n"/>
      <c r="F168" s="8">
        <f>IF(E168="","",IF(C168="Boleta",0,IF(IFERROR(VLOOKUP(D168,Reglas!$A$6:$E$16,4,FALSE),"Sí")="No",0,ROUND(E168*Reglas!$B$3,0))))</f>
        <v/>
      </c>
      <c r="G168" s="9">
        <f>IF(E168="","",E168+N(F168))</f>
        <v/>
      </c>
      <c r="H168" s="10">
        <f>IF(D168="","",IF(C168="Boleta","No",IFERROR(VLOOKUP(D168,Reglas!$A$6:$E$16,2,FALSE),"")))</f>
        <v/>
      </c>
      <c r="I168" s="9">
        <f>IF(E168="","",IF(H168="Sí",N(F168),0))</f>
        <v/>
      </c>
      <c r="J168" s="10">
        <f>IF(D168="","",IFERROR(VLOOKUP(D168,Reglas!$A$6:$E$16,3,FALSE),""))</f>
        <v/>
      </c>
      <c r="K168" s="10">
        <f>IF(D168="","",IF(AND(C168="Boleta",IFERROR(VLOOKUP(D168,Reglas!$A$6:$E$16,2,FALSE),"")="Sí"),"Con boleta no hay crédito: pide factura. ","")&amp;IFERROR(VLOOKUP(D168,Reglas!$A$6:$E$16,5,FALSE),"Elige una categoría de la lista."))</f>
        <v/>
      </c>
    </row>
    <row r="169">
      <c r="A169" s="6" t="n"/>
      <c r="B169" s="7" t="n"/>
      <c r="C169" s="7" t="n"/>
      <c r="D169" s="7" t="n"/>
      <c r="E169" s="8" t="n"/>
      <c r="F169" s="8">
        <f>IF(E169="","",IF(C169="Boleta",0,IF(IFERROR(VLOOKUP(D169,Reglas!$A$6:$E$16,4,FALSE),"Sí")="No",0,ROUND(E169*Reglas!$B$3,0))))</f>
        <v/>
      </c>
      <c r="G169" s="9">
        <f>IF(E169="","",E169+N(F169))</f>
        <v/>
      </c>
      <c r="H169" s="10">
        <f>IF(D169="","",IF(C169="Boleta","No",IFERROR(VLOOKUP(D169,Reglas!$A$6:$E$16,2,FALSE),"")))</f>
        <v/>
      </c>
      <c r="I169" s="9">
        <f>IF(E169="","",IF(H169="Sí",N(F169),0))</f>
        <v/>
      </c>
      <c r="J169" s="10">
        <f>IF(D169="","",IFERROR(VLOOKUP(D169,Reglas!$A$6:$E$16,3,FALSE),""))</f>
        <v/>
      </c>
      <c r="K169" s="10">
        <f>IF(D169="","",IF(AND(C169="Boleta",IFERROR(VLOOKUP(D169,Reglas!$A$6:$E$16,2,FALSE),"")="Sí"),"Con boleta no hay crédito: pide factura. ","")&amp;IFERROR(VLOOKUP(D169,Reglas!$A$6:$E$16,5,FALSE),"Elige una categoría de la lista."))</f>
        <v/>
      </c>
    </row>
    <row r="170">
      <c r="A170" s="6" t="n"/>
      <c r="B170" s="7" t="n"/>
      <c r="C170" s="7" t="n"/>
      <c r="D170" s="7" t="n"/>
      <c r="E170" s="8" t="n"/>
      <c r="F170" s="8">
        <f>IF(E170="","",IF(C170="Boleta",0,IF(IFERROR(VLOOKUP(D170,Reglas!$A$6:$E$16,4,FALSE),"Sí")="No",0,ROUND(E170*Reglas!$B$3,0))))</f>
        <v/>
      </c>
      <c r="G170" s="9">
        <f>IF(E170="","",E170+N(F170))</f>
        <v/>
      </c>
      <c r="H170" s="10">
        <f>IF(D170="","",IF(C170="Boleta","No",IFERROR(VLOOKUP(D170,Reglas!$A$6:$E$16,2,FALSE),"")))</f>
        <v/>
      </c>
      <c r="I170" s="9">
        <f>IF(E170="","",IF(H170="Sí",N(F170),0))</f>
        <v/>
      </c>
      <c r="J170" s="10">
        <f>IF(D170="","",IFERROR(VLOOKUP(D170,Reglas!$A$6:$E$16,3,FALSE),""))</f>
        <v/>
      </c>
      <c r="K170" s="10">
        <f>IF(D170="","",IF(AND(C170="Boleta",IFERROR(VLOOKUP(D170,Reglas!$A$6:$E$16,2,FALSE),"")="Sí"),"Con boleta no hay crédito: pide factura. ","")&amp;IFERROR(VLOOKUP(D170,Reglas!$A$6:$E$16,5,FALSE),"Elige una categoría de la lista."))</f>
        <v/>
      </c>
    </row>
    <row r="171">
      <c r="A171" s="6" t="n"/>
      <c r="B171" s="7" t="n"/>
      <c r="C171" s="7" t="n"/>
      <c r="D171" s="7" t="n"/>
      <c r="E171" s="8" t="n"/>
      <c r="F171" s="8">
        <f>IF(E171="","",IF(C171="Boleta",0,IF(IFERROR(VLOOKUP(D171,Reglas!$A$6:$E$16,4,FALSE),"Sí")="No",0,ROUND(E171*Reglas!$B$3,0))))</f>
        <v/>
      </c>
      <c r="G171" s="9">
        <f>IF(E171="","",E171+N(F171))</f>
        <v/>
      </c>
      <c r="H171" s="10">
        <f>IF(D171="","",IF(C171="Boleta","No",IFERROR(VLOOKUP(D171,Reglas!$A$6:$E$16,2,FALSE),"")))</f>
        <v/>
      </c>
      <c r="I171" s="9">
        <f>IF(E171="","",IF(H171="Sí",N(F171),0))</f>
        <v/>
      </c>
      <c r="J171" s="10">
        <f>IF(D171="","",IFERROR(VLOOKUP(D171,Reglas!$A$6:$E$16,3,FALSE),""))</f>
        <v/>
      </c>
      <c r="K171" s="10">
        <f>IF(D171="","",IF(AND(C171="Boleta",IFERROR(VLOOKUP(D171,Reglas!$A$6:$E$16,2,FALSE),"")="Sí"),"Con boleta no hay crédito: pide factura. ","")&amp;IFERROR(VLOOKUP(D171,Reglas!$A$6:$E$16,5,FALSE),"Elige una categoría de la lista."))</f>
        <v/>
      </c>
    </row>
    <row r="172">
      <c r="A172" s="6" t="n"/>
      <c r="B172" s="7" t="n"/>
      <c r="C172" s="7" t="n"/>
      <c r="D172" s="7" t="n"/>
      <c r="E172" s="8" t="n"/>
      <c r="F172" s="8">
        <f>IF(E172="","",IF(C172="Boleta",0,IF(IFERROR(VLOOKUP(D172,Reglas!$A$6:$E$16,4,FALSE),"Sí")="No",0,ROUND(E172*Reglas!$B$3,0))))</f>
        <v/>
      </c>
      <c r="G172" s="9">
        <f>IF(E172="","",E172+N(F172))</f>
        <v/>
      </c>
      <c r="H172" s="10">
        <f>IF(D172="","",IF(C172="Boleta","No",IFERROR(VLOOKUP(D172,Reglas!$A$6:$E$16,2,FALSE),"")))</f>
        <v/>
      </c>
      <c r="I172" s="9">
        <f>IF(E172="","",IF(H172="Sí",N(F172),0))</f>
        <v/>
      </c>
      <c r="J172" s="10">
        <f>IF(D172="","",IFERROR(VLOOKUP(D172,Reglas!$A$6:$E$16,3,FALSE),""))</f>
        <v/>
      </c>
      <c r="K172" s="10">
        <f>IF(D172="","",IF(AND(C172="Boleta",IFERROR(VLOOKUP(D172,Reglas!$A$6:$E$16,2,FALSE),"")="Sí"),"Con boleta no hay crédito: pide factura. ","")&amp;IFERROR(VLOOKUP(D172,Reglas!$A$6:$E$16,5,FALSE),"Elige una categoría de la lista."))</f>
        <v/>
      </c>
    </row>
    <row r="173">
      <c r="A173" s="6" t="n"/>
      <c r="B173" s="7" t="n"/>
      <c r="C173" s="7" t="n"/>
      <c r="D173" s="7" t="n"/>
      <c r="E173" s="8" t="n"/>
      <c r="F173" s="8">
        <f>IF(E173="","",IF(C173="Boleta",0,IF(IFERROR(VLOOKUP(D173,Reglas!$A$6:$E$16,4,FALSE),"Sí")="No",0,ROUND(E173*Reglas!$B$3,0))))</f>
        <v/>
      </c>
      <c r="G173" s="9">
        <f>IF(E173="","",E173+N(F173))</f>
        <v/>
      </c>
      <c r="H173" s="10">
        <f>IF(D173="","",IF(C173="Boleta","No",IFERROR(VLOOKUP(D173,Reglas!$A$6:$E$16,2,FALSE),"")))</f>
        <v/>
      </c>
      <c r="I173" s="9">
        <f>IF(E173="","",IF(H173="Sí",N(F173),0))</f>
        <v/>
      </c>
      <c r="J173" s="10">
        <f>IF(D173="","",IFERROR(VLOOKUP(D173,Reglas!$A$6:$E$16,3,FALSE),""))</f>
        <v/>
      </c>
      <c r="K173" s="10">
        <f>IF(D173="","",IF(AND(C173="Boleta",IFERROR(VLOOKUP(D173,Reglas!$A$6:$E$16,2,FALSE),"")="Sí"),"Con boleta no hay crédito: pide factura. ","")&amp;IFERROR(VLOOKUP(D173,Reglas!$A$6:$E$16,5,FALSE),"Elige una categoría de la lista."))</f>
        <v/>
      </c>
    </row>
    <row r="174">
      <c r="A174" s="6" t="n"/>
      <c r="B174" s="7" t="n"/>
      <c r="C174" s="7" t="n"/>
      <c r="D174" s="7" t="n"/>
      <c r="E174" s="8" t="n"/>
      <c r="F174" s="8">
        <f>IF(E174="","",IF(C174="Boleta",0,IF(IFERROR(VLOOKUP(D174,Reglas!$A$6:$E$16,4,FALSE),"Sí")="No",0,ROUND(E174*Reglas!$B$3,0))))</f>
        <v/>
      </c>
      <c r="G174" s="9">
        <f>IF(E174="","",E174+N(F174))</f>
        <v/>
      </c>
      <c r="H174" s="10">
        <f>IF(D174="","",IF(C174="Boleta","No",IFERROR(VLOOKUP(D174,Reglas!$A$6:$E$16,2,FALSE),"")))</f>
        <v/>
      </c>
      <c r="I174" s="9">
        <f>IF(E174="","",IF(H174="Sí",N(F174),0))</f>
        <v/>
      </c>
      <c r="J174" s="10">
        <f>IF(D174="","",IFERROR(VLOOKUP(D174,Reglas!$A$6:$E$16,3,FALSE),""))</f>
        <v/>
      </c>
      <c r="K174" s="10">
        <f>IF(D174="","",IF(AND(C174="Boleta",IFERROR(VLOOKUP(D174,Reglas!$A$6:$E$16,2,FALSE),"")="Sí"),"Con boleta no hay crédito: pide factura. ","")&amp;IFERROR(VLOOKUP(D174,Reglas!$A$6:$E$16,5,FALSE),"Elige una categoría de la lista."))</f>
        <v/>
      </c>
    </row>
    <row r="175">
      <c r="A175" s="6" t="n"/>
      <c r="B175" s="7" t="n"/>
      <c r="C175" s="7" t="n"/>
      <c r="D175" s="7" t="n"/>
      <c r="E175" s="8" t="n"/>
      <c r="F175" s="8">
        <f>IF(E175="","",IF(C175="Boleta",0,IF(IFERROR(VLOOKUP(D175,Reglas!$A$6:$E$16,4,FALSE),"Sí")="No",0,ROUND(E175*Reglas!$B$3,0))))</f>
        <v/>
      </c>
      <c r="G175" s="9">
        <f>IF(E175="","",E175+N(F175))</f>
        <v/>
      </c>
      <c r="H175" s="10">
        <f>IF(D175="","",IF(C175="Boleta","No",IFERROR(VLOOKUP(D175,Reglas!$A$6:$E$16,2,FALSE),"")))</f>
        <v/>
      </c>
      <c r="I175" s="9">
        <f>IF(E175="","",IF(H175="Sí",N(F175),0))</f>
        <v/>
      </c>
      <c r="J175" s="10">
        <f>IF(D175="","",IFERROR(VLOOKUP(D175,Reglas!$A$6:$E$16,3,FALSE),""))</f>
        <v/>
      </c>
      <c r="K175" s="10">
        <f>IF(D175="","",IF(AND(C175="Boleta",IFERROR(VLOOKUP(D175,Reglas!$A$6:$E$16,2,FALSE),"")="Sí"),"Con boleta no hay crédito: pide factura. ","")&amp;IFERROR(VLOOKUP(D175,Reglas!$A$6:$E$16,5,FALSE),"Elige una categoría de la lista."))</f>
        <v/>
      </c>
    </row>
    <row r="176">
      <c r="A176" s="6" t="n"/>
      <c r="B176" s="7" t="n"/>
      <c r="C176" s="7" t="n"/>
      <c r="D176" s="7" t="n"/>
      <c r="E176" s="8" t="n"/>
      <c r="F176" s="8">
        <f>IF(E176="","",IF(C176="Boleta",0,IF(IFERROR(VLOOKUP(D176,Reglas!$A$6:$E$16,4,FALSE),"Sí")="No",0,ROUND(E176*Reglas!$B$3,0))))</f>
        <v/>
      </c>
      <c r="G176" s="9">
        <f>IF(E176="","",E176+N(F176))</f>
        <v/>
      </c>
      <c r="H176" s="10">
        <f>IF(D176="","",IF(C176="Boleta","No",IFERROR(VLOOKUP(D176,Reglas!$A$6:$E$16,2,FALSE),"")))</f>
        <v/>
      </c>
      <c r="I176" s="9">
        <f>IF(E176="","",IF(H176="Sí",N(F176),0))</f>
        <v/>
      </c>
      <c r="J176" s="10">
        <f>IF(D176="","",IFERROR(VLOOKUP(D176,Reglas!$A$6:$E$16,3,FALSE),""))</f>
        <v/>
      </c>
      <c r="K176" s="10">
        <f>IF(D176="","",IF(AND(C176="Boleta",IFERROR(VLOOKUP(D176,Reglas!$A$6:$E$16,2,FALSE),"")="Sí"),"Con boleta no hay crédito: pide factura. ","")&amp;IFERROR(VLOOKUP(D176,Reglas!$A$6:$E$16,5,FALSE),"Elige una categoría de la lista."))</f>
        <v/>
      </c>
    </row>
    <row r="177">
      <c r="A177" s="6" t="n"/>
      <c r="B177" s="7" t="n"/>
      <c r="C177" s="7" t="n"/>
      <c r="D177" s="7" t="n"/>
      <c r="E177" s="8" t="n"/>
      <c r="F177" s="8">
        <f>IF(E177="","",IF(C177="Boleta",0,IF(IFERROR(VLOOKUP(D177,Reglas!$A$6:$E$16,4,FALSE),"Sí")="No",0,ROUND(E177*Reglas!$B$3,0))))</f>
        <v/>
      </c>
      <c r="G177" s="9">
        <f>IF(E177="","",E177+N(F177))</f>
        <v/>
      </c>
      <c r="H177" s="10">
        <f>IF(D177="","",IF(C177="Boleta","No",IFERROR(VLOOKUP(D177,Reglas!$A$6:$E$16,2,FALSE),"")))</f>
        <v/>
      </c>
      <c r="I177" s="9">
        <f>IF(E177="","",IF(H177="Sí",N(F177),0))</f>
        <v/>
      </c>
      <c r="J177" s="10">
        <f>IF(D177="","",IFERROR(VLOOKUP(D177,Reglas!$A$6:$E$16,3,FALSE),""))</f>
        <v/>
      </c>
      <c r="K177" s="10">
        <f>IF(D177="","",IF(AND(C177="Boleta",IFERROR(VLOOKUP(D177,Reglas!$A$6:$E$16,2,FALSE),"")="Sí"),"Con boleta no hay crédito: pide factura. ","")&amp;IFERROR(VLOOKUP(D177,Reglas!$A$6:$E$16,5,FALSE),"Elige una categoría de la lista."))</f>
        <v/>
      </c>
    </row>
    <row r="178">
      <c r="A178" s="6" t="n"/>
      <c r="B178" s="7" t="n"/>
      <c r="C178" s="7" t="n"/>
      <c r="D178" s="7" t="n"/>
      <c r="E178" s="8" t="n"/>
      <c r="F178" s="8">
        <f>IF(E178="","",IF(C178="Boleta",0,IF(IFERROR(VLOOKUP(D178,Reglas!$A$6:$E$16,4,FALSE),"Sí")="No",0,ROUND(E178*Reglas!$B$3,0))))</f>
        <v/>
      </c>
      <c r="G178" s="9">
        <f>IF(E178="","",E178+N(F178))</f>
        <v/>
      </c>
      <c r="H178" s="10">
        <f>IF(D178="","",IF(C178="Boleta","No",IFERROR(VLOOKUP(D178,Reglas!$A$6:$E$16,2,FALSE),"")))</f>
        <v/>
      </c>
      <c r="I178" s="9">
        <f>IF(E178="","",IF(H178="Sí",N(F178),0))</f>
        <v/>
      </c>
      <c r="J178" s="10">
        <f>IF(D178="","",IFERROR(VLOOKUP(D178,Reglas!$A$6:$E$16,3,FALSE),""))</f>
        <v/>
      </c>
      <c r="K178" s="10">
        <f>IF(D178="","",IF(AND(C178="Boleta",IFERROR(VLOOKUP(D178,Reglas!$A$6:$E$16,2,FALSE),"")="Sí"),"Con boleta no hay crédito: pide factura. ","")&amp;IFERROR(VLOOKUP(D178,Reglas!$A$6:$E$16,5,FALSE),"Elige una categoría de la lista."))</f>
        <v/>
      </c>
    </row>
    <row r="179">
      <c r="A179" s="6" t="n"/>
      <c r="B179" s="7" t="n"/>
      <c r="C179" s="7" t="n"/>
      <c r="D179" s="7" t="n"/>
      <c r="E179" s="8" t="n"/>
      <c r="F179" s="8">
        <f>IF(E179="","",IF(C179="Boleta",0,IF(IFERROR(VLOOKUP(D179,Reglas!$A$6:$E$16,4,FALSE),"Sí")="No",0,ROUND(E179*Reglas!$B$3,0))))</f>
        <v/>
      </c>
      <c r="G179" s="9">
        <f>IF(E179="","",E179+N(F179))</f>
        <v/>
      </c>
      <c r="H179" s="10">
        <f>IF(D179="","",IF(C179="Boleta","No",IFERROR(VLOOKUP(D179,Reglas!$A$6:$E$16,2,FALSE),"")))</f>
        <v/>
      </c>
      <c r="I179" s="9">
        <f>IF(E179="","",IF(H179="Sí",N(F179),0))</f>
        <v/>
      </c>
      <c r="J179" s="10">
        <f>IF(D179="","",IFERROR(VLOOKUP(D179,Reglas!$A$6:$E$16,3,FALSE),""))</f>
        <v/>
      </c>
      <c r="K179" s="10">
        <f>IF(D179="","",IF(AND(C179="Boleta",IFERROR(VLOOKUP(D179,Reglas!$A$6:$E$16,2,FALSE),"")="Sí"),"Con boleta no hay crédito: pide factura. ","")&amp;IFERROR(VLOOKUP(D179,Reglas!$A$6:$E$16,5,FALSE),"Elige una categoría de la lista."))</f>
        <v/>
      </c>
    </row>
    <row r="180">
      <c r="A180" s="6" t="n"/>
      <c r="B180" s="7" t="n"/>
      <c r="C180" s="7" t="n"/>
      <c r="D180" s="7" t="n"/>
      <c r="E180" s="8" t="n"/>
      <c r="F180" s="8">
        <f>IF(E180="","",IF(C180="Boleta",0,IF(IFERROR(VLOOKUP(D180,Reglas!$A$6:$E$16,4,FALSE),"Sí")="No",0,ROUND(E180*Reglas!$B$3,0))))</f>
        <v/>
      </c>
      <c r="G180" s="9">
        <f>IF(E180="","",E180+N(F180))</f>
        <v/>
      </c>
      <c r="H180" s="10">
        <f>IF(D180="","",IF(C180="Boleta","No",IFERROR(VLOOKUP(D180,Reglas!$A$6:$E$16,2,FALSE),"")))</f>
        <v/>
      </c>
      <c r="I180" s="9">
        <f>IF(E180="","",IF(H180="Sí",N(F180),0))</f>
        <v/>
      </c>
      <c r="J180" s="10">
        <f>IF(D180="","",IFERROR(VLOOKUP(D180,Reglas!$A$6:$E$16,3,FALSE),""))</f>
        <v/>
      </c>
      <c r="K180" s="10">
        <f>IF(D180="","",IF(AND(C180="Boleta",IFERROR(VLOOKUP(D180,Reglas!$A$6:$E$16,2,FALSE),"")="Sí"),"Con boleta no hay crédito: pide factura. ","")&amp;IFERROR(VLOOKUP(D180,Reglas!$A$6:$E$16,5,FALSE),"Elige una categoría de la lista."))</f>
        <v/>
      </c>
    </row>
    <row r="181">
      <c r="A181" s="6" t="n"/>
      <c r="B181" s="7" t="n"/>
      <c r="C181" s="7" t="n"/>
      <c r="D181" s="7" t="n"/>
      <c r="E181" s="8" t="n"/>
      <c r="F181" s="8">
        <f>IF(E181="","",IF(C181="Boleta",0,IF(IFERROR(VLOOKUP(D181,Reglas!$A$6:$E$16,4,FALSE),"Sí")="No",0,ROUND(E181*Reglas!$B$3,0))))</f>
        <v/>
      </c>
      <c r="G181" s="9">
        <f>IF(E181="","",E181+N(F181))</f>
        <v/>
      </c>
      <c r="H181" s="10">
        <f>IF(D181="","",IF(C181="Boleta","No",IFERROR(VLOOKUP(D181,Reglas!$A$6:$E$16,2,FALSE),"")))</f>
        <v/>
      </c>
      <c r="I181" s="9">
        <f>IF(E181="","",IF(H181="Sí",N(F181),0))</f>
        <v/>
      </c>
      <c r="J181" s="10">
        <f>IF(D181="","",IFERROR(VLOOKUP(D181,Reglas!$A$6:$E$16,3,FALSE),""))</f>
        <v/>
      </c>
      <c r="K181" s="10">
        <f>IF(D181="","",IF(AND(C181="Boleta",IFERROR(VLOOKUP(D181,Reglas!$A$6:$E$16,2,FALSE),"")="Sí"),"Con boleta no hay crédito: pide factura. ","")&amp;IFERROR(VLOOKUP(D181,Reglas!$A$6:$E$16,5,FALSE),"Elige una categoría de la lista."))</f>
        <v/>
      </c>
    </row>
    <row r="182">
      <c r="A182" s="6" t="n"/>
      <c r="B182" s="7" t="n"/>
      <c r="C182" s="7" t="n"/>
      <c r="D182" s="7" t="n"/>
      <c r="E182" s="8" t="n"/>
      <c r="F182" s="8">
        <f>IF(E182="","",IF(C182="Boleta",0,IF(IFERROR(VLOOKUP(D182,Reglas!$A$6:$E$16,4,FALSE),"Sí")="No",0,ROUND(E182*Reglas!$B$3,0))))</f>
        <v/>
      </c>
      <c r="G182" s="9">
        <f>IF(E182="","",E182+N(F182))</f>
        <v/>
      </c>
      <c r="H182" s="10">
        <f>IF(D182="","",IF(C182="Boleta","No",IFERROR(VLOOKUP(D182,Reglas!$A$6:$E$16,2,FALSE),"")))</f>
        <v/>
      </c>
      <c r="I182" s="9">
        <f>IF(E182="","",IF(H182="Sí",N(F182),0))</f>
        <v/>
      </c>
      <c r="J182" s="10">
        <f>IF(D182="","",IFERROR(VLOOKUP(D182,Reglas!$A$6:$E$16,3,FALSE),""))</f>
        <v/>
      </c>
      <c r="K182" s="10">
        <f>IF(D182="","",IF(AND(C182="Boleta",IFERROR(VLOOKUP(D182,Reglas!$A$6:$E$16,2,FALSE),"")="Sí"),"Con boleta no hay crédito: pide factura. ","")&amp;IFERROR(VLOOKUP(D182,Reglas!$A$6:$E$16,5,FALSE),"Elige una categoría de la lista."))</f>
        <v/>
      </c>
    </row>
    <row r="183">
      <c r="A183" s="6" t="n"/>
      <c r="B183" s="7" t="n"/>
      <c r="C183" s="7" t="n"/>
      <c r="D183" s="7" t="n"/>
      <c r="E183" s="8" t="n"/>
      <c r="F183" s="8">
        <f>IF(E183="","",IF(C183="Boleta",0,IF(IFERROR(VLOOKUP(D183,Reglas!$A$6:$E$16,4,FALSE),"Sí")="No",0,ROUND(E183*Reglas!$B$3,0))))</f>
        <v/>
      </c>
      <c r="G183" s="9">
        <f>IF(E183="","",E183+N(F183))</f>
        <v/>
      </c>
      <c r="H183" s="10">
        <f>IF(D183="","",IF(C183="Boleta","No",IFERROR(VLOOKUP(D183,Reglas!$A$6:$E$16,2,FALSE),"")))</f>
        <v/>
      </c>
      <c r="I183" s="9">
        <f>IF(E183="","",IF(H183="Sí",N(F183),0))</f>
        <v/>
      </c>
      <c r="J183" s="10">
        <f>IF(D183="","",IFERROR(VLOOKUP(D183,Reglas!$A$6:$E$16,3,FALSE),""))</f>
        <v/>
      </c>
      <c r="K183" s="10">
        <f>IF(D183="","",IF(AND(C183="Boleta",IFERROR(VLOOKUP(D183,Reglas!$A$6:$E$16,2,FALSE),"")="Sí"),"Con boleta no hay crédito: pide factura. ","")&amp;IFERROR(VLOOKUP(D183,Reglas!$A$6:$E$16,5,FALSE),"Elige una categoría de la lista."))</f>
        <v/>
      </c>
    </row>
    <row r="184">
      <c r="A184" s="6" t="n"/>
      <c r="B184" s="7" t="n"/>
      <c r="C184" s="7" t="n"/>
      <c r="D184" s="7" t="n"/>
      <c r="E184" s="8" t="n"/>
      <c r="F184" s="8">
        <f>IF(E184="","",IF(C184="Boleta",0,IF(IFERROR(VLOOKUP(D184,Reglas!$A$6:$E$16,4,FALSE),"Sí")="No",0,ROUND(E184*Reglas!$B$3,0))))</f>
        <v/>
      </c>
      <c r="G184" s="9">
        <f>IF(E184="","",E184+N(F184))</f>
        <v/>
      </c>
      <c r="H184" s="10">
        <f>IF(D184="","",IF(C184="Boleta","No",IFERROR(VLOOKUP(D184,Reglas!$A$6:$E$16,2,FALSE),"")))</f>
        <v/>
      </c>
      <c r="I184" s="9">
        <f>IF(E184="","",IF(H184="Sí",N(F184),0))</f>
        <v/>
      </c>
      <c r="J184" s="10">
        <f>IF(D184="","",IFERROR(VLOOKUP(D184,Reglas!$A$6:$E$16,3,FALSE),""))</f>
        <v/>
      </c>
      <c r="K184" s="10">
        <f>IF(D184="","",IF(AND(C184="Boleta",IFERROR(VLOOKUP(D184,Reglas!$A$6:$E$16,2,FALSE),"")="Sí"),"Con boleta no hay crédito: pide factura. ","")&amp;IFERROR(VLOOKUP(D184,Reglas!$A$6:$E$16,5,FALSE),"Elige una categoría de la lista."))</f>
        <v/>
      </c>
    </row>
    <row r="185">
      <c r="A185" s="6" t="n"/>
      <c r="B185" s="7" t="n"/>
      <c r="C185" s="7" t="n"/>
      <c r="D185" s="7" t="n"/>
      <c r="E185" s="8" t="n"/>
      <c r="F185" s="8">
        <f>IF(E185="","",IF(C185="Boleta",0,IF(IFERROR(VLOOKUP(D185,Reglas!$A$6:$E$16,4,FALSE),"Sí")="No",0,ROUND(E185*Reglas!$B$3,0))))</f>
        <v/>
      </c>
      <c r="G185" s="9">
        <f>IF(E185="","",E185+N(F185))</f>
        <v/>
      </c>
      <c r="H185" s="10">
        <f>IF(D185="","",IF(C185="Boleta","No",IFERROR(VLOOKUP(D185,Reglas!$A$6:$E$16,2,FALSE),"")))</f>
        <v/>
      </c>
      <c r="I185" s="9">
        <f>IF(E185="","",IF(H185="Sí",N(F185),0))</f>
        <v/>
      </c>
      <c r="J185" s="10">
        <f>IF(D185="","",IFERROR(VLOOKUP(D185,Reglas!$A$6:$E$16,3,FALSE),""))</f>
        <v/>
      </c>
      <c r="K185" s="10">
        <f>IF(D185="","",IF(AND(C185="Boleta",IFERROR(VLOOKUP(D185,Reglas!$A$6:$E$16,2,FALSE),"")="Sí"),"Con boleta no hay crédito: pide factura. ","")&amp;IFERROR(VLOOKUP(D185,Reglas!$A$6:$E$16,5,FALSE),"Elige una categoría de la lista."))</f>
        <v/>
      </c>
    </row>
    <row r="186">
      <c r="A186" s="6" t="n"/>
      <c r="B186" s="7" t="n"/>
      <c r="C186" s="7" t="n"/>
      <c r="D186" s="7" t="n"/>
      <c r="E186" s="8" t="n"/>
      <c r="F186" s="8">
        <f>IF(E186="","",IF(C186="Boleta",0,IF(IFERROR(VLOOKUP(D186,Reglas!$A$6:$E$16,4,FALSE),"Sí")="No",0,ROUND(E186*Reglas!$B$3,0))))</f>
        <v/>
      </c>
      <c r="G186" s="9">
        <f>IF(E186="","",E186+N(F186))</f>
        <v/>
      </c>
      <c r="H186" s="10">
        <f>IF(D186="","",IF(C186="Boleta","No",IFERROR(VLOOKUP(D186,Reglas!$A$6:$E$16,2,FALSE),"")))</f>
        <v/>
      </c>
      <c r="I186" s="9">
        <f>IF(E186="","",IF(H186="Sí",N(F186),0))</f>
        <v/>
      </c>
      <c r="J186" s="10">
        <f>IF(D186="","",IFERROR(VLOOKUP(D186,Reglas!$A$6:$E$16,3,FALSE),""))</f>
        <v/>
      </c>
      <c r="K186" s="10">
        <f>IF(D186="","",IF(AND(C186="Boleta",IFERROR(VLOOKUP(D186,Reglas!$A$6:$E$16,2,FALSE),"")="Sí"),"Con boleta no hay crédito: pide factura. ","")&amp;IFERROR(VLOOKUP(D186,Reglas!$A$6:$E$16,5,FALSE),"Elige una categoría de la lista."))</f>
        <v/>
      </c>
    </row>
    <row r="187">
      <c r="A187" s="6" t="n"/>
      <c r="B187" s="7" t="n"/>
      <c r="C187" s="7" t="n"/>
      <c r="D187" s="7" t="n"/>
      <c r="E187" s="8" t="n"/>
      <c r="F187" s="8">
        <f>IF(E187="","",IF(C187="Boleta",0,IF(IFERROR(VLOOKUP(D187,Reglas!$A$6:$E$16,4,FALSE),"Sí")="No",0,ROUND(E187*Reglas!$B$3,0))))</f>
        <v/>
      </c>
      <c r="G187" s="9">
        <f>IF(E187="","",E187+N(F187))</f>
        <v/>
      </c>
      <c r="H187" s="10">
        <f>IF(D187="","",IF(C187="Boleta","No",IFERROR(VLOOKUP(D187,Reglas!$A$6:$E$16,2,FALSE),"")))</f>
        <v/>
      </c>
      <c r="I187" s="9">
        <f>IF(E187="","",IF(H187="Sí",N(F187),0))</f>
        <v/>
      </c>
      <c r="J187" s="10">
        <f>IF(D187="","",IFERROR(VLOOKUP(D187,Reglas!$A$6:$E$16,3,FALSE),""))</f>
        <v/>
      </c>
      <c r="K187" s="10">
        <f>IF(D187="","",IF(AND(C187="Boleta",IFERROR(VLOOKUP(D187,Reglas!$A$6:$E$16,2,FALSE),"")="Sí"),"Con boleta no hay crédito: pide factura. ","")&amp;IFERROR(VLOOKUP(D187,Reglas!$A$6:$E$16,5,FALSE),"Elige una categoría de la lista."))</f>
        <v/>
      </c>
    </row>
    <row r="188">
      <c r="A188" s="6" t="n"/>
      <c r="B188" s="7" t="n"/>
      <c r="C188" s="7" t="n"/>
      <c r="D188" s="7" t="n"/>
      <c r="E188" s="8" t="n"/>
      <c r="F188" s="8">
        <f>IF(E188="","",IF(C188="Boleta",0,IF(IFERROR(VLOOKUP(D188,Reglas!$A$6:$E$16,4,FALSE),"Sí")="No",0,ROUND(E188*Reglas!$B$3,0))))</f>
        <v/>
      </c>
      <c r="G188" s="9">
        <f>IF(E188="","",E188+N(F188))</f>
        <v/>
      </c>
      <c r="H188" s="10">
        <f>IF(D188="","",IF(C188="Boleta","No",IFERROR(VLOOKUP(D188,Reglas!$A$6:$E$16,2,FALSE),"")))</f>
        <v/>
      </c>
      <c r="I188" s="9">
        <f>IF(E188="","",IF(H188="Sí",N(F188),0))</f>
        <v/>
      </c>
      <c r="J188" s="10">
        <f>IF(D188="","",IFERROR(VLOOKUP(D188,Reglas!$A$6:$E$16,3,FALSE),""))</f>
        <v/>
      </c>
      <c r="K188" s="10">
        <f>IF(D188="","",IF(AND(C188="Boleta",IFERROR(VLOOKUP(D188,Reglas!$A$6:$E$16,2,FALSE),"")="Sí"),"Con boleta no hay crédito: pide factura. ","")&amp;IFERROR(VLOOKUP(D188,Reglas!$A$6:$E$16,5,FALSE),"Elige una categoría de la lista."))</f>
        <v/>
      </c>
    </row>
    <row r="189">
      <c r="A189" s="6" t="n"/>
      <c r="B189" s="7" t="n"/>
      <c r="C189" s="7" t="n"/>
      <c r="D189" s="7" t="n"/>
      <c r="E189" s="8" t="n"/>
      <c r="F189" s="8">
        <f>IF(E189="","",IF(C189="Boleta",0,IF(IFERROR(VLOOKUP(D189,Reglas!$A$6:$E$16,4,FALSE),"Sí")="No",0,ROUND(E189*Reglas!$B$3,0))))</f>
        <v/>
      </c>
      <c r="G189" s="9">
        <f>IF(E189="","",E189+N(F189))</f>
        <v/>
      </c>
      <c r="H189" s="10">
        <f>IF(D189="","",IF(C189="Boleta","No",IFERROR(VLOOKUP(D189,Reglas!$A$6:$E$16,2,FALSE),"")))</f>
        <v/>
      </c>
      <c r="I189" s="9">
        <f>IF(E189="","",IF(H189="Sí",N(F189),0))</f>
        <v/>
      </c>
      <c r="J189" s="10">
        <f>IF(D189="","",IFERROR(VLOOKUP(D189,Reglas!$A$6:$E$16,3,FALSE),""))</f>
        <v/>
      </c>
      <c r="K189" s="10">
        <f>IF(D189="","",IF(AND(C189="Boleta",IFERROR(VLOOKUP(D189,Reglas!$A$6:$E$16,2,FALSE),"")="Sí"),"Con boleta no hay crédito: pide factura. ","")&amp;IFERROR(VLOOKUP(D189,Reglas!$A$6:$E$16,5,FALSE),"Elige una categoría de la lista."))</f>
        <v/>
      </c>
    </row>
    <row r="190">
      <c r="A190" s="6" t="n"/>
      <c r="B190" s="7" t="n"/>
      <c r="C190" s="7" t="n"/>
      <c r="D190" s="7" t="n"/>
      <c r="E190" s="8" t="n"/>
      <c r="F190" s="8">
        <f>IF(E190="","",IF(C190="Boleta",0,IF(IFERROR(VLOOKUP(D190,Reglas!$A$6:$E$16,4,FALSE),"Sí")="No",0,ROUND(E190*Reglas!$B$3,0))))</f>
        <v/>
      </c>
      <c r="G190" s="9">
        <f>IF(E190="","",E190+N(F190))</f>
        <v/>
      </c>
      <c r="H190" s="10">
        <f>IF(D190="","",IF(C190="Boleta","No",IFERROR(VLOOKUP(D190,Reglas!$A$6:$E$16,2,FALSE),"")))</f>
        <v/>
      </c>
      <c r="I190" s="9">
        <f>IF(E190="","",IF(H190="Sí",N(F190),0))</f>
        <v/>
      </c>
      <c r="J190" s="10">
        <f>IF(D190="","",IFERROR(VLOOKUP(D190,Reglas!$A$6:$E$16,3,FALSE),""))</f>
        <v/>
      </c>
      <c r="K190" s="10">
        <f>IF(D190="","",IF(AND(C190="Boleta",IFERROR(VLOOKUP(D190,Reglas!$A$6:$E$16,2,FALSE),"")="Sí"),"Con boleta no hay crédito: pide factura. ","")&amp;IFERROR(VLOOKUP(D190,Reglas!$A$6:$E$16,5,FALSE),"Elige una categoría de la lista."))</f>
        <v/>
      </c>
    </row>
    <row r="191">
      <c r="A191" s="6" t="n"/>
      <c r="B191" s="7" t="n"/>
      <c r="C191" s="7" t="n"/>
      <c r="D191" s="7" t="n"/>
      <c r="E191" s="8" t="n"/>
      <c r="F191" s="8">
        <f>IF(E191="","",IF(C191="Boleta",0,IF(IFERROR(VLOOKUP(D191,Reglas!$A$6:$E$16,4,FALSE),"Sí")="No",0,ROUND(E191*Reglas!$B$3,0))))</f>
        <v/>
      </c>
      <c r="G191" s="9">
        <f>IF(E191="","",E191+N(F191))</f>
        <v/>
      </c>
      <c r="H191" s="10">
        <f>IF(D191="","",IF(C191="Boleta","No",IFERROR(VLOOKUP(D191,Reglas!$A$6:$E$16,2,FALSE),"")))</f>
        <v/>
      </c>
      <c r="I191" s="9">
        <f>IF(E191="","",IF(H191="Sí",N(F191),0))</f>
        <v/>
      </c>
      <c r="J191" s="10">
        <f>IF(D191="","",IFERROR(VLOOKUP(D191,Reglas!$A$6:$E$16,3,FALSE),""))</f>
        <v/>
      </c>
      <c r="K191" s="10">
        <f>IF(D191="","",IF(AND(C191="Boleta",IFERROR(VLOOKUP(D191,Reglas!$A$6:$E$16,2,FALSE),"")="Sí"),"Con boleta no hay crédito: pide factura. ","")&amp;IFERROR(VLOOKUP(D191,Reglas!$A$6:$E$16,5,FALSE),"Elige una categoría de la lista."))</f>
        <v/>
      </c>
    </row>
    <row r="192">
      <c r="A192" s="6" t="n"/>
      <c r="B192" s="7" t="n"/>
      <c r="C192" s="7" t="n"/>
      <c r="D192" s="7" t="n"/>
      <c r="E192" s="8" t="n"/>
      <c r="F192" s="8">
        <f>IF(E192="","",IF(C192="Boleta",0,IF(IFERROR(VLOOKUP(D192,Reglas!$A$6:$E$16,4,FALSE),"Sí")="No",0,ROUND(E192*Reglas!$B$3,0))))</f>
        <v/>
      </c>
      <c r="G192" s="9">
        <f>IF(E192="","",E192+N(F192))</f>
        <v/>
      </c>
      <c r="H192" s="10">
        <f>IF(D192="","",IF(C192="Boleta","No",IFERROR(VLOOKUP(D192,Reglas!$A$6:$E$16,2,FALSE),"")))</f>
        <v/>
      </c>
      <c r="I192" s="9">
        <f>IF(E192="","",IF(H192="Sí",N(F192),0))</f>
        <v/>
      </c>
      <c r="J192" s="10">
        <f>IF(D192="","",IFERROR(VLOOKUP(D192,Reglas!$A$6:$E$16,3,FALSE),""))</f>
        <v/>
      </c>
      <c r="K192" s="10">
        <f>IF(D192="","",IF(AND(C192="Boleta",IFERROR(VLOOKUP(D192,Reglas!$A$6:$E$16,2,FALSE),"")="Sí"),"Con boleta no hay crédito: pide factura. ","")&amp;IFERROR(VLOOKUP(D192,Reglas!$A$6:$E$16,5,FALSE),"Elige una categoría de la lista."))</f>
        <v/>
      </c>
    </row>
    <row r="193">
      <c r="A193" s="6" t="n"/>
      <c r="B193" s="7" t="n"/>
      <c r="C193" s="7" t="n"/>
      <c r="D193" s="7" t="n"/>
      <c r="E193" s="8" t="n"/>
      <c r="F193" s="8">
        <f>IF(E193="","",IF(C193="Boleta",0,IF(IFERROR(VLOOKUP(D193,Reglas!$A$6:$E$16,4,FALSE),"Sí")="No",0,ROUND(E193*Reglas!$B$3,0))))</f>
        <v/>
      </c>
      <c r="G193" s="9">
        <f>IF(E193="","",E193+N(F193))</f>
        <v/>
      </c>
      <c r="H193" s="10">
        <f>IF(D193="","",IF(C193="Boleta","No",IFERROR(VLOOKUP(D193,Reglas!$A$6:$E$16,2,FALSE),"")))</f>
        <v/>
      </c>
      <c r="I193" s="9">
        <f>IF(E193="","",IF(H193="Sí",N(F193),0))</f>
        <v/>
      </c>
      <c r="J193" s="10">
        <f>IF(D193="","",IFERROR(VLOOKUP(D193,Reglas!$A$6:$E$16,3,FALSE),""))</f>
        <v/>
      </c>
      <c r="K193" s="10">
        <f>IF(D193="","",IF(AND(C193="Boleta",IFERROR(VLOOKUP(D193,Reglas!$A$6:$E$16,2,FALSE),"")="Sí"),"Con boleta no hay crédito: pide factura. ","")&amp;IFERROR(VLOOKUP(D193,Reglas!$A$6:$E$16,5,FALSE),"Elige una categoría de la lista."))</f>
        <v/>
      </c>
    </row>
    <row r="194">
      <c r="A194" s="6" t="n"/>
      <c r="B194" s="7" t="n"/>
      <c r="C194" s="7" t="n"/>
      <c r="D194" s="7" t="n"/>
      <c r="E194" s="8" t="n"/>
      <c r="F194" s="8">
        <f>IF(E194="","",IF(C194="Boleta",0,IF(IFERROR(VLOOKUP(D194,Reglas!$A$6:$E$16,4,FALSE),"Sí")="No",0,ROUND(E194*Reglas!$B$3,0))))</f>
        <v/>
      </c>
      <c r="G194" s="9">
        <f>IF(E194="","",E194+N(F194))</f>
        <v/>
      </c>
      <c r="H194" s="10">
        <f>IF(D194="","",IF(C194="Boleta","No",IFERROR(VLOOKUP(D194,Reglas!$A$6:$E$16,2,FALSE),"")))</f>
        <v/>
      </c>
      <c r="I194" s="9">
        <f>IF(E194="","",IF(H194="Sí",N(F194),0))</f>
        <v/>
      </c>
      <c r="J194" s="10">
        <f>IF(D194="","",IFERROR(VLOOKUP(D194,Reglas!$A$6:$E$16,3,FALSE),""))</f>
        <v/>
      </c>
      <c r="K194" s="10">
        <f>IF(D194="","",IF(AND(C194="Boleta",IFERROR(VLOOKUP(D194,Reglas!$A$6:$E$16,2,FALSE),"")="Sí"),"Con boleta no hay crédito: pide factura. ","")&amp;IFERROR(VLOOKUP(D194,Reglas!$A$6:$E$16,5,FALSE),"Elige una categoría de la lista."))</f>
        <v/>
      </c>
    </row>
    <row r="195">
      <c r="A195" s="6" t="n"/>
      <c r="B195" s="7" t="n"/>
      <c r="C195" s="7" t="n"/>
      <c r="D195" s="7" t="n"/>
      <c r="E195" s="8" t="n"/>
      <c r="F195" s="8">
        <f>IF(E195="","",IF(C195="Boleta",0,IF(IFERROR(VLOOKUP(D195,Reglas!$A$6:$E$16,4,FALSE),"Sí")="No",0,ROUND(E195*Reglas!$B$3,0))))</f>
        <v/>
      </c>
      <c r="G195" s="9">
        <f>IF(E195="","",E195+N(F195))</f>
        <v/>
      </c>
      <c r="H195" s="10">
        <f>IF(D195="","",IF(C195="Boleta","No",IFERROR(VLOOKUP(D195,Reglas!$A$6:$E$16,2,FALSE),"")))</f>
        <v/>
      </c>
      <c r="I195" s="9">
        <f>IF(E195="","",IF(H195="Sí",N(F195),0))</f>
        <v/>
      </c>
      <c r="J195" s="10">
        <f>IF(D195="","",IFERROR(VLOOKUP(D195,Reglas!$A$6:$E$16,3,FALSE),""))</f>
        <v/>
      </c>
      <c r="K195" s="10">
        <f>IF(D195="","",IF(AND(C195="Boleta",IFERROR(VLOOKUP(D195,Reglas!$A$6:$E$16,2,FALSE),"")="Sí"),"Con boleta no hay crédito: pide factura. ","")&amp;IFERROR(VLOOKUP(D195,Reglas!$A$6:$E$16,5,FALSE),"Elige una categoría de la lista."))</f>
        <v/>
      </c>
    </row>
    <row r="196">
      <c r="A196" s="6" t="n"/>
      <c r="B196" s="7" t="n"/>
      <c r="C196" s="7" t="n"/>
      <c r="D196" s="7" t="n"/>
      <c r="E196" s="8" t="n"/>
      <c r="F196" s="8">
        <f>IF(E196="","",IF(C196="Boleta",0,IF(IFERROR(VLOOKUP(D196,Reglas!$A$6:$E$16,4,FALSE),"Sí")="No",0,ROUND(E196*Reglas!$B$3,0))))</f>
        <v/>
      </c>
      <c r="G196" s="9">
        <f>IF(E196="","",E196+N(F196))</f>
        <v/>
      </c>
      <c r="H196" s="10">
        <f>IF(D196="","",IF(C196="Boleta","No",IFERROR(VLOOKUP(D196,Reglas!$A$6:$E$16,2,FALSE),"")))</f>
        <v/>
      </c>
      <c r="I196" s="9">
        <f>IF(E196="","",IF(H196="Sí",N(F196),0))</f>
        <v/>
      </c>
      <c r="J196" s="10">
        <f>IF(D196="","",IFERROR(VLOOKUP(D196,Reglas!$A$6:$E$16,3,FALSE),""))</f>
        <v/>
      </c>
      <c r="K196" s="10">
        <f>IF(D196="","",IF(AND(C196="Boleta",IFERROR(VLOOKUP(D196,Reglas!$A$6:$E$16,2,FALSE),"")="Sí"),"Con boleta no hay crédito: pide factura. ","")&amp;IFERROR(VLOOKUP(D196,Reglas!$A$6:$E$16,5,FALSE),"Elige una categoría de la lista."))</f>
        <v/>
      </c>
    </row>
    <row r="197">
      <c r="A197" s="6" t="n"/>
      <c r="B197" s="7" t="n"/>
      <c r="C197" s="7" t="n"/>
      <c r="D197" s="7" t="n"/>
      <c r="E197" s="8" t="n"/>
      <c r="F197" s="8">
        <f>IF(E197="","",IF(C197="Boleta",0,IF(IFERROR(VLOOKUP(D197,Reglas!$A$6:$E$16,4,FALSE),"Sí")="No",0,ROUND(E197*Reglas!$B$3,0))))</f>
        <v/>
      </c>
      <c r="G197" s="9">
        <f>IF(E197="","",E197+N(F197))</f>
        <v/>
      </c>
      <c r="H197" s="10">
        <f>IF(D197="","",IF(C197="Boleta","No",IFERROR(VLOOKUP(D197,Reglas!$A$6:$E$16,2,FALSE),"")))</f>
        <v/>
      </c>
      <c r="I197" s="9">
        <f>IF(E197="","",IF(H197="Sí",N(F197),0))</f>
        <v/>
      </c>
      <c r="J197" s="10">
        <f>IF(D197="","",IFERROR(VLOOKUP(D197,Reglas!$A$6:$E$16,3,FALSE),""))</f>
        <v/>
      </c>
      <c r="K197" s="10">
        <f>IF(D197="","",IF(AND(C197="Boleta",IFERROR(VLOOKUP(D197,Reglas!$A$6:$E$16,2,FALSE),"")="Sí"),"Con boleta no hay crédito: pide factura. ","")&amp;IFERROR(VLOOKUP(D197,Reglas!$A$6:$E$16,5,FALSE),"Elige una categoría de la lista."))</f>
        <v/>
      </c>
    </row>
    <row r="198">
      <c r="A198" s="6" t="n"/>
      <c r="B198" s="7" t="n"/>
      <c r="C198" s="7" t="n"/>
      <c r="D198" s="7" t="n"/>
      <c r="E198" s="8" t="n"/>
      <c r="F198" s="8">
        <f>IF(E198="","",IF(C198="Boleta",0,IF(IFERROR(VLOOKUP(D198,Reglas!$A$6:$E$16,4,FALSE),"Sí")="No",0,ROUND(E198*Reglas!$B$3,0))))</f>
        <v/>
      </c>
      <c r="G198" s="9">
        <f>IF(E198="","",E198+N(F198))</f>
        <v/>
      </c>
      <c r="H198" s="10">
        <f>IF(D198="","",IF(C198="Boleta","No",IFERROR(VLOOKUP(D198,Reglas!$A$6:$E$16,2,FALSE),"")))</f>
        <v/>
      </c>
      <c r="I198" s="9">
        <f>IF(E198="","",IF(H198="Sí",N(F198),0))</f>
        <v/>
      </c>
      <c r="J198" s="10">
        <f>IF(D198="","",IFERROR(VLOOKUP(D198,Reglas!$A$6:$E$16,3,FALSE),""))</f>
        <v/>
      </c>
      <c r="K198" s="10">
        <f>IF(D198="","",IF(AND(C198="Boleta",IFERROR(VLOOKUP(D198,Reglas!$A$6:$E$16,2,FALSE),"")="Sí"),"Con boleta no hay crédito: pide factura. ","")&amp;IFERROR(VLOOKUP(D198,Reglas!$A$6:$E$16,5,FALSE),"Elige una categoría de la lista."))</f>
        <v/>
      </c>
    </row>
    <row r="199">
      <c r="A199" s="6" t="n"/>
      <c r="B199" s="7" t="n"/>
      <c r="C199" s="7" t="n"/>
      <c r="D199" s="7" t="n"/>
      <c r="E199" s="8" t="n"/>
      <c r="F199" s="8">
        <f>IF(E199="","",IF(C199="Boleta",0,IF(IFERROR(VLOOKUP(D199,Reglas!$A$6:$E$16,4,FALSE),"Sí")="No",0,ROUND(E199*Reglas!$B$3,0))))</f>
        <v/>
      </c>
      <c r="G199" s="9">
        <f>IF(E199="","",E199+N(F199))</f>
        <v/>
      </c>
      <c r="H199" s="10">
        <f>IF(D199="","",IF(C199="Boleta","No",IFERROR(VLOOKUP(D199,Reglas!$A$6:$E$16,2,FALSE),"")))</f>
        <v/>
      </c>
      <c r="I199" s="9">
        <f>IF(E199="","",IF(H199="Sí",N(F199),0))</f>
        <v/>
      </c>
      <c r="J199" s="10">
        <f>IF(D199="","",IFERROR(VLOOKUP(D199,Reglas!$A$6:$E$16,3,FALSE),""))</f>
        <v/>
      </c>
      <c r="K199" s="10">
        <f>IF(D199="","",IF(AND(C199="Boleta",IFERROR(VLOOKUP(D199,Reglas!$A$6:$E$16,2,FALSE),"")="Sí"),"Con boleta no hay crédito: pide factura. ","")&amp;IFERROR(VLOOKUP(D199,Reglas!$A$6:$E$16,5,FALSE),"Elige una categoría de la lista."))</f>
        <v/>
      </c>
    </row>
    <row r="200">
      <c r="A200" s="6" t="n"/>
      <c r="B200" s="7" t="n"/>
      <c r="C200" s="7" t="n"/>
      <c r="D200" s="7" t="n"/>
      <c r="E200" s="8" t="n"/>
      <c r="F200" s="8">
        <f>IF(E200="","",IF(C200="Boleta",0,IF(IFERROR(VLOOKUP(D200,Reglas!$A$6:$E$16,4,FALSE),"Sí")="No",0,ROUND(E200*Reglas!$B$3,0))))</f>
        <v/>
      </c>
      <c r="G200" s="9">
        <f>IF(E200="","",E200+N(F200))</f>
        <v/>
      </c>
      <c r="H200" s="10">
        <f>IF(D200="","",IF(C200="Boleta","No",IFERROR(VLOOKUP(D200,Reglas!$A$6:$E$16,2,FALSE),"")))</f>
        <v/>
      </c>
      <c r="I200" s="9">
        <f>IF(E200="","",IF(H200="Sí",N(F200),0))</f>
        <v/>
      </c>
      <c r="J200" s="10">
        <f>IF(D200="","",IFERROR(VLOOKUP(D200,Reglas!$A$6:$E$16,3,FALSE),""))</f>
        <v/>
      </c>
      <c r="K200" s="10">
        <f>IF(D200="","",IF(AND(C200="Boleta",IFERROR(VLOOKUP(D200,Reglas!$A$6:$E$16,2,FALSE),"")="Sí"),"Con boleta no hay crédito: pide factura. ","")&amp;IFERROR(VLOOKUP(D200,Reglas!$A$6:$E$16,5,FALSE),"Elige una categoría de la lista."))</f>
        <v/>
      </c>
    </row>
    <row r="201">
      <c r="A201" s="6" t="n"/>
      <c r="B201" s="7" t="n"/>
      <c r="C201" s="7" t="n"/>
      <c r="D201" s="7" t="n"/>
      <c r="E201" s="8" t="n"/>
      <c r="F201" s="8">
        <f>IF(E201="","",IF(C201="Boleta",0,IF(IFERROR(VLOOKUP(D201,Reglas!$A$6:$E$16,4,FALSE),"Sí")="No",0,ROUND(E201*Reglas!$B$3,0))))</f>
        <v/>
      </c>
      <c r="G201" s="9">
        <f>IF(E201="","",E201+N(F201))</f>
        <v/>
      </c>
      <c r="H201" s="10">
        <f>IF(D201="","",IF(C201="Boleta","No",IFERROR(VLOOKUP(D201,Reglas!$A$6:$E$16,2,FALSE),"")))</f>
        <v/>
      </c>
      <c r="I201" s="9">
        <f>IF(E201="","",IF(H201="Sí",N(F201),0))</f>
        <v/>
      </c>
      <c r="J201" s="10">
        <f>IF(D201="","",IFERROR(VLOOKUP(D201,Reglas!$A$6:$E$16,3,FALSE),""))</f>
        <v/>
      </c>
      <c r="K201" s="10">
        <f>IF(D201="","",IF(AND(C201="Boleta",IFERROR(VLOOKUP(D201,Reglas!$A$6:$E$16,2,FALSE),"")="Sí"),"Con boleta no hay crédito: pide factura. ","")&amp;IFERROR(VLOOKUP(D201,Reglas!$A$6:$E$16,5,FALSE),"Elige una categoría de la lista."))</f>
        <v/>
      </c>
    </row>
    <row r="202">
      <c r="A202" s="6" t="n"/>
      <c r="B202" s="7" t="n"/>
      <c r="C202" s="7" t="n"/>
      <c r="D202" s="7" t="n"/>
      <c r="E202" s="8" t="n"/>
      <c r="F202" s="8">
        <f>IF(E202="","",IF(C202="Boleta",0,IF(IFERROR(VLOOKUP(D202,Reglas!$A$6:$E$16,4,FALSE),"Sí")="No",0,ROUND(E202*Reglas!$B$3,0))))</f>
        <v/>
      </c>
      <c r="G202" s="9">
        <f>IF(E202="","",E202+N(F202))</f>
        <v/>
      </c>
      <c r="H202" s="10">
        <f>IF(D202="","",IF(C202="Boleta","No",IFERROR(VLOOKUP(D202,Reglas!$A$6:$E$16,2,FALSE),"")))</f>
        <v/>
      </c>
      <c r="I202" s="9">
        <f>IF(E202="","",IF(H202="Sí",N(F202),0))</f>
        <v/>
      </c>
      <c r="J202" s="10">
        <f>IF(D202="","",IFERROR(VLOOKUP(D202,Reglas!$A$6:$E$16,3,FALSE),""))</f>
        <v/>
      </c>
      <c r="K202" s="10">
        <f>IF(D202="","",IF(AND(C202="Boleta",IFERROR(VLOOKUP(D202,Reglas!$A$6:$E$16,2,FALSE),"")="Sí"),"Con boleta no hay crédito: pide factura. ","")&amp;IFERROR(VLOOKUP(D202,Reglas!$A$6:$E$16,5,FALSE),"Elige una categoría de la lista."))</f>
        <v/>
      </c>
    </row>
    <row r="203">
      <c r="A203" s="6" t="n"/>
      <c r="B203" s="7" t="n"/>
      <c r="C203" s="7" t="n"/>
      <c r="D203" s="7" t="n"/>
      <c r="E203" s="8" t="n"/>
      <c r="F203" s="8">
        <f>IF(E203="","",IF(C203="Boleta",0,IF(IFERROR(VLOOKUP(D203,Reglas!$A$6:$E$16,4,FALSE),"Sí")="No",0,ROUND(E203*Reglas!$B$3,0))))</f>
        <v/>
      </c>
      <c r="G203" s="9">
        <f>IF(E203="","",E203+N(F203))</f>
        <v/>
      </c>
      <c r="H203" s="10">
        <f>IF(D203="","",IF(C203="Boleta","No",IFERROR(VLOOKUP(D203,Reglas!$A$6:$E$16,2,FALSE),"")))</f>
        <v/>
      </c>
      <c r="I203" s="9">
        <f>IF(E203="","",IF(H203="Sí",N(F203),0))</f>
        <v/>
      </c>
      <c r="J203" s="10">
        <f>IF(D203="","",IFERROR(VLOOKUP(D203,Reglas!$A$6:$E$16,3,FALSE),""))</f>
        <v/>
      </c>
      <c r="K203" s="10">
        <f>IF(D203="","",IF(AND(C203="Boleta",IFERROR(VLOOKUP(D203,Reglas!$A$6:$E$16,2,FALSE),"")="Sí"),"Con boleta no hay crédito: pide factura. ","")&amp;IFERROR(VLOOKUP(D203,Reglas!$A$6:$E$16,5,FALSE),"Elige una categoría de la lista."))</f>
        <v/>
      </c>
    </row>
    <row r="204">
      <c r="A204" s="6" t="n"/>
      <c r="B204" s="7" t="n"/>
      <c r="C204" s="7" t="n"/>
      <c r="D204" s="7" t="n"/>
      <c r="E204" s="8" t="n"/>
      <c r="F204" s="8">
        <f>IF(E204="","",IF(C204="Boleta",0,IF(IFERROR(VLOOKUP(D204,Reglas!$A$6:$E$16,4,FALSE),"Sí")="No",0,ROUND(E204*Reglas!$B$3,0))))</f>
        <v/>
      </c>
      <c r="G204" s="9">
        <f>IF(E204="","",E204+N(F204))</f>
        <v/>
      </c>
      <c r="H204" s="10">
        <f>IF(D204="","",IF(C204="Boleta","No",IFERROR(VLOOKUP(D204,Reglas!$A$6:$E$16,2,FALSE),"")))</f>
        <v/>
      </c>
      <c r="I204" s="9">
        <f>IF(E204="","",IF(H204="Sí",N(F204),0))</f>
        <v/>
      </c>
      <c r="J204" s="10">
        <f>IF(D204="","",IFERROR(VLOOKUP(D204,Reglas!$A$6:$E$16,3,FALSE),""))</f>
        <v/>
      </c>
      <c r="K204" s="10">
        <f>IF(D204="","",IF(AND(C204="Boleta",IFERROR(VLOOKUP(D204,Reglas!$A$6:$E$16,2,FALSE),"")="Sí"),"Con boleta no hay crédito: pide factura. ","")&amp;IFERROR(VLOOKUP(D204,Reglas!$A$6:$E$16,5,FALSE),"Elige una categoría de la lista."))</f>
        <v/>
      </c>
    </row>
    <row r="205">
      <c r="A205" s="6" t="n"/>
      <c r="B205" s="7" t="n"/>
      <c r="C205" s="7" t="n"/>
      <c r="D205" s="7" t="n"/>
      <c r="E205" s="8" t="n"/>
      <c r="F205" s="8">
        <f>IF(E205="","",IF(C205="Boleta",0,IF(IFERROR(VLOOKUP(D205,Reglas!$A$6:$E$16,4,FALSE),"Sí")="No",0,ROUND(E205*Reglas!$B$3,0))))</f>
        <v/>
      </c>
      <c r="G205" s="9">
        <f>IF(E205="","",E205+N(F205))</f>
        <v/>
      </c>
      <c r="H205" s="10">
        <f>IF(D205="","",IF(C205="Boleta","No",IFERROR(VLOOKUP(D205,Reglas!$A$6:$E$16,2,FALSE),"")))</f>
        <v/>
      </c>
      <c r="I205" s="9">
        <f>IF(E205="","",IF(H205="Sí",N(F205),0))</f>
        <v/>
      </c>
      <c r="J205" s="10">
        <f>IF(D205="","",IFERROR(VLOOKUP(D205,Reglas!$A$6:$E$16,3,FALSE),""))</f>
        <v/>
      </c>
      <c r="K205" s="10">
        <f>IF(D205="","",IF(AND(C205="Boleta",IFERROR(VLOOKUP(D205,Reglas!$A$6:$E$16,2,FALSE),"")="Sí"),"Con boleta no hay crédito: pide factura. ","")&amp;IFERROR(VLOOKUP(D205,Reglas!$A$6:$E$16,5,FALSE),"Elige una categoría de la lista."))</f>
        <v/>
      </c>
    </row>
    <row r="206">
      <c r="A206" s="6" t="n"/>
      <c r="B206" s="7" t="n"/>
      <c r="C206" s="7" t="n"/>
      <c r="D206" s="7" t="n"/>
      <c r="E206" s="8" t="n"/>
      <c r="F206" s="8">
        <f>IF(E206="","",IF(C206="Boleta",0,IF(IFERROR(VLOOKUP(D206,Reglas!$A$6:$E$16,4,FALSE),"Sí")="No",0,ROUND(E206*Reglas!$B$3,0))))</f>
        <v/>
      </c>
      <c r="G206" s="9">
        <f>IF(E206="","",E206+N(F206))</f>
        <v/>
      </c>
      <c r="H206" s="10">
        <f>IF(D206="","",IF(C206="Boleta","No",IFERROR(VLOOKUP(D206,Reglas!$A$6:$E$16,2,FALSE),"")))</f>
        <v/>
      </c>
      <c r="I206" s="9">
        <f>IF(E206="","",IF(H206="Sí",N(F206),0))</f>
        <v/>
      </c>
      <c r="J206" s="10">
        <f>IF(D206="","",IFERROR(VLOOKUP(D206,Reglas!$A$6:$E$16,3,FALSE),""))</f>
        <v/>
      </c>
      <c r="K206" s="10">
        <f>IF(D206="","",IF(AND(C206="Boleta",IFERROR(VLOOKUP(D206,Reglas!$A$6:$E$16,2,FALSE),"")="Sí"),"Con boleta no hay crédito: pide factura. ","")&amp;IFERROR(VLOOKUP(D206,Reglas!$A$6:$E$16,5,FALSE),"Elige una categoría de la lista."))</f>
        <v/>
      </c>
    </row>
    <row r="207">
      <c r="A207" s="6" t="n"/>
      <c r="B207" s="7" t="n"/>
      <c r="C207" s="7" t="n"/>
      <c r="D207" s="7" t="n"/>
      <c r="E207" s="8" t="n"/>
      <c r="F207" s="8">
        <f>IF(E207="","",IF(C207="Boleta",0,IF(IFERROR(VLOOKUP(D207,Reglas!$A$6:$E$16,4,FALSE),"Sí")="No",0,ROUND(E207*Reglas!$B$3,0))))</f>
        <v/>
      </c>
      <c r="G207" s="9">
        <f>IF(E207="","",E207+N(F207))</f>
        <v/>
      </c>
      <c r="H207" s="10">
        <f>IF(D207="","",IF(C207="Boleta","No",IFERROR(VLOOKUP(D207,Reglas!$A$6:$E$16,2,FALSE),"")))</f>
        <v/>
      </c>
      <c r="I207" s="9">
        <f>IF(E207="","",IF(H207="Sí",N(F207),0))</f>
        <v/>
      </c>
      <c r="J207" s="10">
        <f>IF(D207="","",IFERROR(VLOOKUP(D207,Reglas!$A$6:$E$16,3,FALSE),""))</f>
        <v/>
      </c>
      <c r="K207" s="10">
        <f>IF(D207="","",IF(AND(C207="Boleta",IFERROR(VLOOKUP(D207,Reglas!$A$6:$E$16,2,FALSE),"")="Sí"),"Con boleta no hay crédito: pide factura. ","")&amp;IFERROR(VLOOKUP(D207,Reglas!$A$6:$E$16,5,FALSE),"Elige una categoría de la lista."))</f>
        <v/>
      </c>
    </row>
    <row r="208">
      <c r="A208" s="6" t="n"/>
      <c r="B208" s="7" t="n"/>
      <c r="C208" s="7" t="n"/>
      <c r="D208" s="7" t="n"/>
      <c r="E208" s="8" t="n"/>
      <c r="F208" s="8">
        <f>IF(E208="","",IF(C208="Boleta",0,IF(IFERROR(VLOOKUP(D208,Reglas!$A$6:$E$16,4,FALSE),"Sí")="No",0,ROUND(E208*Reglas!$B$3,0))))</f>
        <v/>
      </c>
      <c r="G208" s="9">
        <f>IF(E208="","",E208+N(F208))</f>
        <v/>
      </c>
      <c r="H208" s="10">
        <f>IF(D208="","",IF(C208="Boleta","No",IFERROR(VLOOKUP(D208,Reglas!$A$6:$E$16,2,FALSE),"")))</f>
        <v/>
      </c>
      <c r="I208" s="9">
        <f>IF(E208="","",IF(H208="Sí",N(F208),0))</f>
        <v/>
      </c>
      <c r="J208" s="10">
        <f>IF(D208="","",IFERROR(VLOOKUP(D208,Reglas!$A$6:$E$16,3,FALSE),""))</f>
        <v/>
      </c>
      <c r="K208" s="10">
        <f>IF(D208="","",IF(AND(C208="Boleta",IFERROR(VLOOKUP(D208,Reglas!$A$6:$E$16,2,FALSE),"")="Sí"),"Con boleta no hay crédito: pide factura. ","")&amp;IFERROR(VLOOKUP(D208,Reglas!$A$6:$E$16,5,FALSE),"Elige una categoría de la lista."))</f>
        <v/>
      </c>
    </row>
    <row r="209">
      <c r="A209" s="6" t="n"/>
      <c r="B209" s="7" t="n"/>
      <c r="C209" s="7" t="n"/>
      <c r="D209" s="7" t="n"/>
      <c r="E209" s="8" t="n"/>
      <c r="F209" s="8">
        <f>IF(E209="","",IF(C209="Boleta",0,IF(IFERROR(VLOOKUP(D209,Reglas!$A$6:$E$16,4,FALSE),"Sí")="No",0,ROUND(E209*Reglas!$B$3,0))))</f>
        <v/>
      </c>
      <c r="G209" s="9">
        <f>IF(E209="","",E209+N(F209))</f>
        <v/>
      </c>
      <c r="H209" s="10">
        <f>IF(D209="","",IF(C209="Boleta","No",IFERROR(VLOOKUP(D209,Reglas!$A$6:$E$16,2,FALSE),"")))</f>
        <v/>
      </c>
      <c r="I209" s="9">
        <f>IF(E209="","",IF(H209="Sí",N(F209),0))</f>
        <v/>
      </c>
      <c r="J209" s="10">
        <f>IF(D209="","",IFERROR(VLOOKUP(D209,Reglas!$A$6:$E$16,3,FALSE),""))</f>
        <v/>
      </c>
      <c r="K209" s="10">
        <f>IF(D209="","",IF(AND(C209="Boleta",IFERROR(VLOOKUP(D209,Reglas!$A$6:$E$16,2,FALSE),"")="Sí"),"Con boleta no hay crédito: pide factura. ","")&amp;IFERROR(VLOOKUP(D209,Reglas!$A$6:$E$16,5,FALSE),"Elige una categoría de la lista."))</f>
        <v/>
      </c>
    </row>
    <row r="210">
      <c r="A210" s="6" t="n"/>
      <c r="B210" s="7" t="n"/>
      <c r="C210" s="7" t="n"/>
      <c r="D210" s="7" t="n"/>
      <c r="E210" s="8" t="n"/>
      <c r="F210" s="8">
        <f>IF(E210="","",IF(C210="Boleta",0,IF(IFERROR(VLOOKUP(D210,Reglas!$A$6:$E$16,4,FALSE),"Sí")="No",0,ROUND(E210*Reglas!$B$3,0))))</f>
        <v/>
      </c>
      <c r="G210" s="9">
        <f>IF(E210="","",E210+N(F210))</f>
        <v/>
      </c>
      <c r="H210" s="10">
        <f>IF(D210="","",IF(C210="Boleta","No",IFERROR(VLOOKUP(D210,Reglas!$A$6:$E$16,2,FALSE),"")))</f>
        <v/>
      </c>
      <c r="I210" s="9">
        <f>IF(E210="","",IF(H210="Sí",N(F210),0))</f>
        <v/>
      </c>
      <c r="J210" s="10">
        <f>IF(D210="","",IFERROR(VLOOKUP(D210,Reglas!$A$6:$E$16,3,FALSE),""))</f>
        <v/>
      </c>
      <c r="K210" s="10">
        <f>IF(D210="","",IF(AND(C210="Boleta",IFERROR(VLOOKUP(D210,Reglas!$A$6:$E$16,2,FALSE),"")="Sí"),"Con boleta no hay crédito: pide factura. ","")&amp;IFERROR(VLOOKUP(D210,Reglas!$A$6:$E$16,5,FALSE),"Elige una categoría de la lista."))</f>
        <v/>
      </c>
    </row>
    <row r="211">
      <c r="A211" s="6" t="n"/>
      <c r="B211" s="7" t="n"/>
      <c r="C211" s="7" t="n"/>
      <c r="D211" s="7" t="n"/>
      <c r="E211" s="8" t="n"/>
      <c r="F211" s="8">
        <f>IF(E211="","",IF(C211="Boleta",0,IF(IFERROR(VLOOKUP(D211,Reglas!$A$6:$E$16,4,FALSE),"Sí")="No",0,ROUND(E211*Reglas!$B$3,0))))</f>
        <v/>
      </c>
      <c r="G211" s="9">
        <f>IF(E211="","",E211+N(F211))</f>
        <v/>
      </c>
      <c r="H211" s="10">
        <f>IF(D211="","",IF(C211="Boleta","No",IFERROR(VLOOKUP(D211,Reglas!$A$6:$E$16,2,FALSE),"")))</f>
        <v/>
      </c>
      <c r="I211" s="9">
        <f>IF(E211="","",IF(H211="Sí",N(F211),0))</f>
        <v/>
      </c>
      <c r="J211" s="10">
        <f>IF(D211="","",IFERROR(VLOOKUP(D211,Reglas!$A$6:$E$16,3,FALSE),""))</f>
        <v/>
      </c>
      <c r="K211" s="10">
        <f>IF(D211="","",IF(AND(C211="Boleta",IFERROR(VLOOKUP(D211,Reglas!$A$6:$E$16,2,FALSE),"")="Sí"),"Con boleta no hay crédito: pide factura. ","")&amp;IFERROR(VLOOKUP(D211,Reglas!$A$6:$E$16,5,FALSE),"Elige una categoría de la lista."))</f>
        <v/>
      </c>
    </row>
    <row r="212">
      <c r="A212" s="6" t="n"/>
      <c r="B212" s="7" t="n"/>
      <c r="C212" s="7" t="n"/>
      <c r="D212" s="7" t="n"/>
      <c r="E212" s="8" t="n"/>
      <c r="F212" s="8">
        <f>IF(E212="","",IF(C212="Boleta",0,IF(IFERROR(VLOOKUP(D212,Reglas!$A$6:$E$16,4,FALSE),"Sí")="No",0,ROUND(E212*Reglas!$B$3,0))))</f>
        <v/>
      </c>
      <c r="G212" s="9">
        <f>IF(E212="","",E212+N(F212))</f>
        <v/>
      </c>
      <c r="H212" s="10">
        <f>IF(D212="","",IF(C212="Boleta","No",IFERROR(VLOOKUP(D212,Reglas!$A$6:$E$16,2,FALSE),"")))</f>
        <v/>
      </c>
      <c r="I212" s="9">
        <f>IF(E212="","",IF(H212="Sí",N(F212),0))</f>
        <v/>
      </c>
      <c r="J212" s="10">
        <f>IF(D212="","",IFERROR(VLOOKUP(D212,Reglas!$A$6:$E$16,3,FALSE),""))</f>
        <v/>
      </c>
      <c r="K212" s="10">
        <f>IF(D212="","",IF(AND(C212="Boleta",IFERROR(VLOOKUP(D212,Reglas!$A$6:$E$16,2,FALSE),"")="Sí"),"Con boleta no hay crédito: pide factura. ","")&amp;IFERROR(VLOOKUP(D212,Reglas!$A$6:$E$16,5,FALSE),"Elige una categoría de la lista."))</f>
        <v/>
      </c>
    </row>
    <row r="213">
      <c r="A213" s="6" t="n"/>
      <c r="B213" s="7" t="n"/>
      <c r="C213" s="7" t="n"/>
      <c r="D213" s="7" t="n"/>
      <c r="E213" s="8" t="n"/>
      <c r="F213" s="8">
        <f>IF(E213="","",IF(C213="Boleta",0,IF(IFERROR(VLOOKUP(D213,Reglas!$A$6:$E$16,4,FALSE),"Sí")="No",0,ROUND(E213*Reglas!$B$3,0))))</f>
        <v/>
      </c>
      <c r="G213" s="9">
        <f>IF(E213="","",E213+N(F213))</f>
        <v/>
      </c>
      <c r="H213" s="10">
        <f>IF(D213="","",IF(C213="Boleta","No",IFERROR(VLOOKUP(D213,Reglas!$A$6:$E$16,2,FALSE),"")))</f>
        <v/>
      </c>
      <c r="I213" s="9">
        <f>IF(E213="","",IF(H213="Sí",N(F213),0))</f>
        <v/>
      </c>
      <c r="J213" s="10">
        <f>IF(D213="","",IFERROR(VLOOKUP(D213,Reglas!$A$6:$E$16,3,FALSE),""))</f>
        <v/>
      </c>
      <c r="K213" s="10">
        <f>IF(D213="","",IF(AND(C213="Boleta",IFERROR(VLOOKUP(D213,Reglas!$A$6:$E$16,2,FALSE),"")="Sí"),"Con boleta no hay crédito: pide factura. ","")&amp;IFERROR(VLOOKUP(D213,Reglas!$A$6:$E$16,5,FALSE),"Elige una categoría de la lista."))</f>
        <v/>
      </c>
    </row>
    <row r="214">
      <c r="A214" s="6" t="n"/>
      <c r="B214" s="7" t="n"/>
      <c r="C214" s="7" t="n"/>
      <c r="D214" s="7" t="n"/>
      <c r="E214" s="8" t="n"/>
      <c r="F214" s="8">
        <f>IF(E214="","",IF(C214="Boleta",0,IF(IFERROR(VLOOKUP(D214,Reglas!$A$6:$E$16,4,FALSE),"Sí")="No",0,ROUND(E214*Reglas!$B$3,0))))</f>
        <v/>
      </c>
      <c r="G214" s="9">
        <f>IF(E214="","",E214+N(F214))</f>
        <v/>
      </c>
      <c r="H214" s="10">
        <f>IF(D214="","",IF(C214="Boleta","No",IFERROR(VLOOKUP(D214,Reglas!$A$6:$E$16,2,FALSE),"")))</f>
        <v/>
      </c>
      <c r="I214" s="9">
        <f>IF(E214="","",IF(H214="Sí",N(F214),0))</f>
        <v/>
      </c>
      <c r="J214" s="10">
        <f>IF(D214="","",IFERROR(VLOOKUP(D214,Reglas!$A$6:$E$16,3,FALSE),""))</f>
        <v/>
      </c>
      <c r="K214" s="10">
        <f>IF(D214="","",IF(AND(C214="Boleta",IFERROR(VLOOKUP(D214,Reglas!$A$6:$E$16,2,FALSE),"")="Sí"),"Con boleta no hay crédito: pide factura. ","")&amp;IFERROR(VLOOKUP(D214,Reglas!$A$6:$E$16,5,FALSE),"Elige una categoría de la lista."))</f>
        <v/>
      </c>
    </row>
    <row r="215">
      <c r="A215" s="6" t="n"/>
      <c r="B215" s="7" t="n"/>
      <c r="C215" s="7" t="n"/>
      <c r="D215" s="7" t="n"/>
      <c r="E215" s="8" t="n"/>
      <c r="F215" s="8">
        <f>IF(E215="","",IF(C215="Boleta",0,IF(IFERROR(VLOOKUP(D215,Reglas!$A$6:$E$16,4,FALSE),"Sí")="No",0,ROUND(E215*Reglas!$B$3,0))))</f>
        <v/>
      </c>
      <c r="G215" s="9">
        <f>IF(E215="","",E215+N(F215))</f>
        <v/>
      </c>
      <c r="H215" s="10">
        <f>IF(D215="","",IF(C215="Boleta","No",IFERROR(VLOOKUP(D215,Reglas!$A$6:$E$16,2,FALSE),"")))</f>
        <v/>
      </c>
      <c r="I215" s="9">
        <f>IF(E215="","",IF(H215="Sí",N(F215),0))</f>
        <v/>
      </c>
      <c r="J215" s="10">
        <f>IF(D215="","",IFERROR(VLOOKUP(D215,Reglas!$A$6:$E$16,3,FALSE),""))</f>
        <v/>
      </c>
      <c r="K215" s="10">
        <f>IF(D215="","",IF(AND(C215="Boleta",IFERROR(VLOOKUP(D215,Reglas!$A$6:$E$16,2,FALSE),"")="Sí"),"Con boleta no hay crédito: pide factura. ","")&amp;IFERROR(VLOOKUP(D215,Reglas!$A$6:$E$16,5,FALSE),"Elige una categoría de la lista."))</f>
        <v/>
      </c>
    </row>
    <row r="216">
      <c r="A216" s="6" t="n"/>
      <c r="B216" s="7" t="n"/>
      <c r="C216" s="7" t="n"/>
      <c r="D216" s="7" t="n"/>
      <c r="E216" s="8" t="n"/>
      <c r="F216" s="8">
        <f>IF(E216="","",IF(C216="Boleta",0,IF(IFERROR(VLOOKUP(D216,Reglas!$A$6:$E$16,4,FALSE),"Sí")="No",0,ROUND(E216*Reglas!$B$3,0))))</f>
        <v/>
      </c>
      <c r="G216" s="9">
        <f>IF(E216="","",E216+N(F216))</f>
        <v/>
      </c>
      <c r="H216" s="10">
        <f>IF(D216="","",IF(C216="Boleta","No",IFERROR(VLOOKUP(D216,Reglas!$A$6:$E$16,2,FALSE),"")))</f>
        <v/>
      </c>
      <c r="I216" s="9">
        <f>IF(E216="","",IF(H216="Sí",N(F216),0))</f>
        <v/>
      </c>
      <c r="J216" s="10">
        <f>IF(D216="","",IFERROR(VLOOKUP(D216,Reglas!$A$6:$E$16,3,FALSE),""))</f>
        <v/>
      </c>
      <c r="K216" s="10">
        <f>IF(D216="","",IF(AND(C216="Boleta",IFERROR(VLOOKUP(D216,Reglas!$A$6:$E$16,2,FALSE),"")="Sí"),"Con boleta no hay crédito: pide factura. ","")&amp;IFERROR(VLOOKUP(D216,Reglas!$A$6:$E$16,5,FALSE),"Elige una categoría de la lista."))</f>
        <v/>
      </c>
    </row>
    <row r="217">
      <c r="A217" s="6" t="n"/>
      <c r="B217" s="7" t="n"/>
      <c r="C217" s="7" t="n"/>
      <c r="D217" s="7" t="n"/>
      <c r="E217" s="8" t="n"/>
      <c r="F217" s="8">
        <f>IF(E217="","",IF(C217="Boleta",0,IF(IFERROR(VLOOKUP(D217,Reglas!$A$6:$E$16,4,FALSE),"Sí")="No",0,ROUND(E217*Reglas!$B$3,0))))</f>
        <v/>
      </c>
      <c r="G217" s="9">
        <f>IF(E217="","",E217+N(F217))</f>
        <v/>
      </c>
      <c r="H217" s="10">
        <f>IF(D217="","",IF(C217="Boleta","No",IFERROR(VLOOKUP(D217,Reglas!$A$6:$E$16,2,FALSE),"")))</f>
        <v/>
      </c>
      <c r="I217" s="9">
        <f>IF(E217="","",IF(H217="Sí",N(F217),0))</f>
        <v/>
      </c>
      <c r="J217" s="10">
        <f>IF(D217="","",IFERROR(VLOOKUP(D217,Reglas!$A$6:$E$16,3,FALSE),""))</f>
        <v/>
      </c>
      <c r="K217" s="10">
        <f>IF(D217="","",IF(AND(C217="Boleta",IFERROR(VLOOKUP(D217,Reglas!$A$6:$E$16,2,FALSE),"")="Sí"),"Con boleta no hay crédito: pide factura. ","")&amp;IFERROR(VLOOKUP(D217,Reglas!$A$6:$E$16,5,FALSE),"Elige una categoría de la lista."))</f>
        <v/>
      </c>
    </row>
    <row r="218">
      <c r="A218" s="6" t="n"/>
      <c r="B218" s="7" t="n"/>
      <c r="C218" s="7" t="n"/>
      <c r="D218" s="7" t="n"/>
      <c r="E218" s="8" t="n"/>
      <c r="F218" s="8">
        <f>IF(E218="","",IF(C218="Boleta",0,IF(IFERROR(VLOOKUP(D218,Reglas!$A$6:$E$16,4,FALSE),"Sí")="No",0,ROUND(E218*Reglas!$B$3,0))))</f>
        <v/>
      </c>
      <c r="G218" s="9">
        <f>IF(E218="","",E218+N(F218))</f>
        <v/>
      </c>
      <c r="H218" s="10">
        <f>IF(D218="","",IF(C218="Boleta","No",IFERROR(VLOOKUP(D218,Reglas!$A$6:$E$16,2,FALSE),"")))</f>
        <v/>
      </c>
      <c r="I218" s="9">
        <f>IF(E218="","",IF(H218="Sí",N(F218),0))</f>
        <v/>
      </c>
      <c r="J218" s="10">
        <f>IF(D218="","",IFERROR(VLOOKUP(D218,Reglas!$A$6:$E$16,3,FALSE),""))</f>
        <v/>
      </c>
      <c r="K218" s="10">
        <f>IF(D218="","",IF(AND(C218="Boleta",IFERROR(VLOOKUP(D218,Reglas!$A$6:$E$16,2,FALSE),"")="Sí"),"Con boleta no hay crédito: pide factura. ","")&amp;IFERROR(VLOOKUP(D218,Reglas!$A$6:$E$16,5,FALSE),"Elige una categoría de la lista."))</f>
        <v/>
      </c>
    </row>
    <row r="219">
      <c r="A219" s="6" t="n"/>
      <c r="B219" s="7" t="n"/>
      <c r="C219" s="7" t="n"/>
      <c r="D219" s="7" t="n"/>
      <c r="E219" s="8" t="n"/>
      <c r="F219" s="8">
        <f>IF(E219="","",IF(C219="Boleta",0,IF(IFERROR(VLOOKUP(D219,Reglas!$A$6:$E$16,4,FALSE),"Sí")="No",0,ROUND(E219*Reglas!$B$3,0))))</f>
        <v/>
      </c>
      <c r="G219" s="9">
        <f>IF(E219="","",E219+N(F219))</f>
        <v/>
      </c>
      <c r="H219" s="10">
        <f>IF(D219="","",IF(C219="Boleta","No",IFERROR(VLOOKUP(D219,Reglas!$A$6:$E$16,2,FALSE),"")))</f>
        <v/>
      </c>
      <c r="I219" s="9">
        <f>IF(E219="","",IF(H219="Sí",N(F219),0))</f>
        <v/>
      </c>
      <c r="J219" s="10">
        <f>IF(D219="","",IFERROR(VLOOKUP(D219,Reglas!$A$6:$E$16,3,FALSE),""))</f>
        <v/>
      </c>
      <c r="K219" s="10">
        <f>IF(D219="","",IF(AND(C219="Boleta",IFERROR(VLOOKUP(D219,Reglas!$A$6:$E$16,2,FALSE),"")="Sí"),"Con boleta no hay crédito: pide factura. ","")&amp;IFERROR(VLOOKUP(D219,Reglas!$A$6:$E$16,5,FALSE),"Elige una categoría de la lista."))</f>
        <v/>
      </c>
    </row>
    <row r="220">
      <c r="A220" s="6" t="n"/>
      <c r="B220" s="7" t="n"/>
      <c r="C220" s="7" t="n"/>
      <c r="D220" s="7" t="n"/>
      <c r="E220" s="8" t="n"/>
      <c r="F220" s="8">
        <f>IF(E220="","",IF(C220="Boleta",0,IF(IFERROR(VLOOKUP(D220,Reglas!$A$6:$E$16,4,FALSE),"Sí")="No",0,ROUND(E220*Reglas!$B$3,0))))</f>
        <v/>
      </c>
      <c r="G220" s="9">
        <f>IF(E220="","",E220+N(F220))</f>
        <v/>
      </c>
      <c r="H220" s="10">
        <f>IF(D220="","",IF(C220="Boleta","No",IFERROR(VLOOKUP(D220,Reglas!$A$6:$E$16,2,FALSE),"")))</f>
        <v/>
      </c>
      <c r="I220" s="9">
        <f>IF(E220="","",IF(H220="Sí",N(F220),0))</f>
        <v/>
      </c>
      <c r="J220" s="10">
        <f>IF(D220="","",IFERROR(VLOOKUP(D220,Reglas!$A$6:$E$16,3,FALSE),""))</f>
        <v/>
      </c>
      <c r="K220" s="10">
        <f>IF(D220="","",IF(AND(C220="Boleta",IFERROR(VLOOKUP(D220,Reglas!$A$6:$E$16,2,FALSE),"")="Sí"),"Con boleta no hay crédito: pide factura. ","")&amp;IFERROR(VLOOKUP(D220,Reglas!$A$6:$E$16,5,FALSE),"Elige una categoría de la lista."))</f>
        <v/>
      </c>
    </row>
    <row r="221">
      <c r="A221" s="6" t="n"/>
      <c r="B221" s="7" t="n"/>
      <c r="C221" s="7" t="n"/>
      <c r="D221" s="7" t="n"/>
      <c r="E221" s="8" t="n"/>
      <c r="F221" s="8">
        <f>IF(E221="","",IF(C221="Boleta",0,IF(IFERROR(VLOOKUP(D221,Reglas!$A$6:$E$16,4,FALSE),"Sí")="No",0,ROUND(E221*Reglas!$B$3,0))))</f>
        <v/>
      </c>
      <c r="G221" s="9">
        <f>IF(E221="","",E221+N(F221))</f>
        <v/>
      </c>
      <c r="H221" s="10">
        <f>IF(D221="","",IF(C221="Boleta","No",IFERROR(VLOOKUP(D221,Reglas!$A$6:$E$16,2,FALSE),"")))</f>
        <v/>
      </c>
      <c r="I221" s="9">
        <f>IF(E221="","",IF(H221="Sí",N(F221),0))</f>
        <v/>
      </c>
      <c r="J221" s="10">
        <f>IF(D221="","",IFERROR(VLOOKUP(D221,Reglas!$A$6:$E$16,3,FALSE),""))</f>
        <v/>
      </c>
      <c r="K221" s="10">
        <f>IF(D221="","",IF(AND(C221="Boleta",IFERROR(VLOOKUP(D221,Reglas!$A$6:$E$16,2,FALSE),"")="Sí"),"Con boleta no hay crédito: pide factura. ","")&amp;IFERROR(VLOOKUP(D221,Reglas!$A$6:$E$16,5,FALSE),"Elige una categoría de la lista."))</f>
        <v/>
      </c>
    </row>
    <row r="222">
      <c r="A222" s="6" t="n"/>
      <c r="B222" s="7" t="n"/>
      <c r="C222" s="7" t="n"/>
      <c r="D222" s="7" t="n"/>
      <c r="E222" s="8" t="n"/>
      <c r="F222" s="8">
        <f>IF(E222="","",IF(C222="Boleta",0,IF(IFERROR(VLOOKUP(D222,Reglas!$A$6:$E$16,4,FALSE),"Sí")="No",0,ROUND(E222*Reglas!$B$3,0))))</f>
        <v/>
      </c>
      <c r="G222" s="9">
        <f>IF(E222="","",E222+N(F222))</f>
        <v/>
      </c>
      <c r="H222" s="10">
        <f>IF(D222="","",IF(C222="Boleta","No",IFERROR(VLOOKUP(D222,Reglas!$A$6:$E$16,2,FALSE),"")))</f>
        <v/>
      </c>
      <c r="I222" s="9">
        <f>IF(E222="","",IF(H222="Sí",N(F222),0))</f>
        <v/>
      </c>
      <c r="J222" s="10">
        <f>IF(D222="","",IFERROR(VLOOKUP(D222,Reglas!$A$6:$E$16,3,FALSE),""))</f>
        <v/>
      </c>
      <c r="K222" s="10">
        <f>IF(D222="","",IF(AND(C222="Boleta",IFERROR(VLOOKUP(D222,Reglas!$A$6:$E$16,2,FALSE),"")="Sí"),"Con boleta no hay crédito: pide factura. ","")&amp;IFERROR(VLOOKUP(D222,Reglas!$A$6:$E$16,5,FALSE),"Elige una categoría de la lista."))</f>
        <v/>
      </c>
    </row>
    <row r="223">
      <c r="A223" s="6" t="n"/>
      <c r="B223" s="7" t="n"/>
      <c r="C223" s="7" t="n"/>
      <c r="D223" s="7" t="n"/>
      <c r="E223" s="8" t="n"/>
      <c r="F223" s="8">
        <f>IF(E223="","",IF(C223="Boleta",0,IF(IFERROR(VLOOKUP(D223,Reglas!$A$6:$E$16,4,FALSE),"Sí")="No",0,ROUND(E223*Reglas!$B$3,0))))</f>
        <v/>
      </c>
      <c r="G223" s="9">
        <f>IF(E223="","",E223+N(F223))</f>
        <v/>
      </c>
      <c r="H223" s="10">
        <f>IF(D223="","",IF(C223="Boleta","No",IFERROR(VLOOKUP(D223,Reglas!$A$6:$E$16,2,FALSE),"")))</f>
        <v/>
      </c>
      <c r="I223" s="9">
        <f>IF(E223="","",IF(H223="Sí",N(F223),0))</f>
        <v/>
      </c>
      <c r="J223" s="10">
        <f>IF(D223="","",IFERROR(VLOOKUP(D223,Reglas!$A$6:$E$16,3,FALSE),""))</f>
        <v/>
      </c>
      <c r="K223" s="10">
        <f>IF(D223="","",IF(AND(C223="Boleta",IFERROR(VLOOKUP(D223,Reglas!$A$6:$E$16,2,FALSE),"")="Sí"),"Con boleta no hay crédito: pide factura. ","")&amp;IFERROR(VLOOKUP(D223,Reglas!$A$6:$E$16,5,FALSE),"Elige una categoría de la lista."))</f>
        <v/>
      </c>
    </row>
    <row r="224">
      <c r="A224" s="6" t="n"/>
      <c r="B224" s="7" t="n"/>
      <c r="C224" s="7" t="n"/>
      <c r="D224" s="7" t="n"/>
      <c r="E224" s="8" t="n"/>
      <c r="F224" s="8">
        <f>IF(E224="","",IF(C224="Boleta",0,IF(IFERROR(VLOOKUP(D224,Reglas!$A$6:$E$16,4,FALSE),"Sí")="No",0,ROUND(E224*Reglas!$B$3,0))))</f>
        <v/>
      </c>
      <c r="G224" s="9">
        <f>IF(E224="","",E224+N(F224))</f>
        <v/>
      </c>
      <c r="H224" s="10">
        <f>IF(D224="","",IF(C224="Boleta","No",IFERROR(VLOOKUP(D224,Reglas!$A$6:$E$16,2,FALSE),"")))</f>
        <v/>
      </c>
      <c r="I224" s="9">
        <f>IF(E224="","",IF(H224="Sí",N(F224),0))</f>
        <v/>
      </c>
      <c r="J224" s="10">
        <f>IF(D224="","",IFERROR(VLOOKUP(D224,Reglas!$A$6:$E$16,3,FALSE),""))</f>
        <v/>
      </c>
      <c r="K224" s="10">
        <f>IF(D224="","",IF(AND(C224="Boleta",IFERROR(VLOOKUP(D224,Reglas!$A$6:$E$16,2,FALSE),"")="Sí"),"Con boleta no hay crédito: pide factura. ","")&amp;IFERROR(VLOOKUP(D224,Reglas!$A$6:$E$16,5,FALSE),"Elige una categoría de la lista."))</f>
        <v/>
      </c>
    </row>
    <row r="225">
      <c r="A225" s="6" t="n"/>
      <c r="B225" s="7" t="n"/>
      <c r="C225" s="7" t="n"/>
      <c r="D225" s="7" t="n"/>
      <c r="E225" s="8" t="n"/>
      <c r="F225" s="8">
        <f>IF(E225="","",IF(C225="Boleta",0,IF(IFERROR(VLOOKUP(D225,Reglas!$A$6:$E$16,4,FALSE),"Sí")="No",0,ROUND(E225*Reglas!$B$3,0))))</f>
        <v/>
      </c>
      <c r="G225" s="9">
        <f>IF(E225="","",E225+N(F225))</f>
        <v/>
      </c>
      <c r="H225" s="10">
        <f>IF(D225="","",IF(C225="Boleta","No",IFERROR(VLOOKUP(D225,Reglas!$A$6:$E$16,2,FALSE),"")))</f>
        <v/>
      </c>
      <c r="I225" s="9">
        <f>IF(E225="","",IF(H225="Sí",N(F225),0))</f>
        <v/>
      </c>
      <c r="J225" s="10">
        <f>IF(D225="","",IFERROR(VLOOKUP(D225,Reglas!$A$6:$E$16,3,FALSE),""))</f>
        <v/>
      </c>
      <c r="K225" s="10">
        <f>IF(D225="","",IF(AND(C225="Boleta",IFERROR(VLOOKUP(D225,Reglas!$A$6:$E$16,2,FALSE),"")="Sí"),"Con boleta no hay crédito: pide factura. ","")&amp;IFERROR(VLOOKUP(D225,Reglas!$A$6:$E$16,5,FALSE),"Elige una categoría de la lista."))</f>
        <v/>
      </c>
    </row>
    <row r="226">
      <c r="A226" s="6" t="n"/>
      <c r="B226" s="7" t="n"/>
      <c r="C226" s="7" t="n"/>
      <c r="D226" s="7" t="n"/>
      <c r="E226" s="8" t="n"/>
      <c r="F226" s="8">
        <f>IF(E226="","",IF(C226="Boleta",0,IF(IFERROR(VLOOKUP(D226,Reglas!$A$6:$E$16,4,FALSE),"Sí")="No",0,ROUND(E226*Reglas!$B$3,0))))</f>
        <v/>
      </c>
      <c r="G226" s="9">
        <f>IF(E226="","",E226+N(F226))</f>
        <v/>
      </c>
      <c r="H226" s="10">
        <f>IF(D226="","",IF(C226="Boleta","No",IFERROR(VLOOKUP(D226,Reglas!$A$6:$E$16,2,FALSE),"")))</f>
        <v/>
      </c>
      <c r="I226" s="9">
        <f>IF(E226="","",IF(H226="Sí",N(F226),0))</f>
        <v/>
      </c>
      <c r="J226" s="10">
        <f>IF(D226="","",IFERROR(VLOOKUP(D226,Reglas!$A$6:$E$16,3,FALSE),""))</f>
        <v/>
      </c>
      <c r="K226" s="10">
        <f>IF(D226="","",IF(AND(C226="Boleta",IFERROR(VLOOKUP(D226,Reglas!$A$6:$E$16,2,FALSE),"")="Sí"),"Con boleta no hay crédito: pide factura. ","")&amp;IFERROR(VLOOKUP(D226,Reglas!$A$6:$E$16,5,FALSE),"Elige una categoría de la lista."))</f>
        <v/>
      </c>
    </row>
    <row r="227">
      <c r="A227" s="6" t="n"/>
      <c r="B227" s="7" t="n"/>
      <c r="C227" s="7" t="n"/>
      <c r="D227" s="7" t="n"/>
      <c r="E227" s="8" t="n"/>
      <c r="F227" s="8">
        <f>IF(E227="","",IF(C227="Boleta",0,IF(IFERROR(VLOOKUP(D227,Reglas!$A$6:$E$16,4,FALSE),"Sí")="No",0,ROUND(E227*Reglas!$B$3,0))))</f>
        <v/>
      </c>
      <c r="G227" s="9">
        <f>IF(E227="","",E227+N(F227))</f>
        <v/>
      </c>
      <c r="H227" s="10">
        <f>IF(D227="","",IF(C227="Boleta","No",IFERROR(VLOOKUP(D227,Reglas!$A$6:$E$16,2,FALSE),"")))</f>
        <v/>
      </c>
      <c r="I227" s="9">
        <f>IF(E227="","",IF(H227="Sí",N(F227),0))</f>
        <v/>
      </c>
      <c r="J227" s="10">
        <f>IF(D227="","",IFERROR(VLOOKUP(D227,Reglas!$A$6:$E$16,3,FALSE),""))</f>
        <v/>
      </c>
      <c r="K227" s="10">
        <f>IF(D227="","",IF(AND(C227="Boleta",IFERROR(VLOOKUP(D227,Reglas!$A$6:$E$16,2,FALSE),"")="Sí"),"Con boleta no hay crédito: pide factura. ","")&amp;IFERROR(VLOOKUP(D227,Reglas!$A$6:$E$16,5,FALSE),"Elige una categoría de la lista."))</f>
        <v/>
      </c>
    </row>
    <row r="228">
      <c r="A228" s="6" t="n"/>
      <c r="B228" s="7" t="n"/>
      <c r="C228" s="7" t="n"/>
      <c r="D228" s="7" t="n"/>
      <c r="E228" s="8" t="n"/>
      <c r="F228" s="8">
        <f>IF(E228="","",IF(C228="Boleta",0,IF(IFERROR(VLOOKUP(D228,Reglas!$A$6:$E$16,4,FALSE),"Sí")="No",0,ROUND(E228*Reglas!$B$3,0))))</f>
        <v/>
      </c>
      <c r="G228" s="9">
        <f>IF(E228="","",E228+N(F228))</f>
        <v/>
      </c>
      <c r="H228" s="10">
        <f>IF(D228="","",IF(C228="Boleta","No",IFERROR(VLOOKUP(D228,Reglas!$A$6:$E$16,2,FALSE),"")))</f>
        <v/>
      </c>
      <c r="I228" s="9">
        <f>IF(E228="","",IF(H228="Sí",N(F228),0))</f>
        <v/>
      </c>
      <c r="J228" s="10">
        <f>IF(D228="","",IFERROR(VLOOKUP(D228,Reglas!$A$6:$E$16,3,FALSE),""))</f>
        <v/>
      </c>
      <c r="K228" s="10">
        <f>IF(D228="","",IF(AND(C228="Boleta",IFERROR(VLOOKUP(D228,Reglas!$A$6:$E$16,2,FALSE),"")="Sí"),"Con boleta no hay crédito: pide factura. ","")&amp;IFERROR(VLOOKUP(D228,Reglas!$A$6:$E$16,5,FALSE),"Elige una categoría de la lista."))</f>
        <v/>
      </c>
    </row>
    <row r="229">
      <c r="A229" s="6" t="n"/>
      <c r="B229" s="7" t="n"/>
      <c r="C229" s="7" t="n"/>
      <c r="D229" s="7" t="n"/>
      <c r="E229" s="8" t="n"/>
      <c r="F229" s="8">
        <f>IF(E229="","",IF(C229="Boleta",0,IF(IFERROR(VLOOKUP(D229,Reglas!$A$6:$E$16,4,FALSE),"Sí")="No",0,ROUND(E229*Reglas!$B$3,0))))</f>
        <v/>
      </c>
      <c r="G229" s="9">
        <f>IF(E229="","",E229+N(F229))</f>
        <v/>
      </c>
      <c r="H229" s="10">
        <f>IF(D229="","",IF(C229="Boleta","No",IFERROR(VLOOKUP(D229,Reglas!$A$6:$E$16,2,FALSE),"")))</f>
        <v/>
      </c>
      <c r="I229" s="9">
        <f>IF(E229="","",IF(H229="Sí",N(F229),0))</f>
        <v/>
      </c>
      <c r="J229" s="10">
        <f>IF(D229="","",IFERROR(VLOOKUP(D229,Reglas!$A$6:$E$16,3,FALSE),""))</f>
        <v/>
      </c>
      <c r="K229" s="10">
        <f>IF(D229="","",IF(AND(C229="Boleta",IFERROR(VLOOKUP(D229,Reglas!$A$6:$E$16,2,FALSE),"")="Sí"),"Con boleta no hay crédito: pide factura. ","")&amp;IFERROR(VLOOKUP(D229,Reglas!$A$6:$E$16,5,FALSE),"Elige una categoría de la lista."))</f>
        <v/>
      </c>
    </row>
    <row r="230">
      <c r="A230" s="6" t="n"/>
      <c r="B230" s="7" t="n"/>
      <c r="C230" s="7" t="n"/>
      <c r="D230" s="7" t="n"/>
      <c r="E230" s="8" t="n"/>
      <c r="F230" s="8">
        <f>IF(E230="","",IF(C230="Boleta",0,IF(IFERROR(VLOOKUP(D230,Reglas!$A$6:$E$16,4,FALSE),"Sí")="No",0,ROUND(E230*Reglas!$B$3,0))))</f>
        <v/>
      </c>
      <c r="G230" s="9">
        <f>IF(E230="","",E230+N(F230))</f>
        <v/>
      </c>
      <c r="H230" s="10">
        <f>IF(D230="","",IF(C230="Boleta","No",IFERROR(VLOOKUP(D230,Reglas!$A$6:$E$16,2,FALSE),"")))</f>
        <v/>
      </c>
      <c r="I230" s="9">
        <f>IF(E230="","",IF(H230="Sí",N(F230),0))</f>
        <v/>
      </c>
      <c r="J230" s="10">
        <f>IF(D230="","",IFERROR(VLOOKUP(D230,Reglas!$A$6:$E$16,3,FALSE),""))</f>
        <v/>
      </c>
      <c r="K230" s="10">
        <f>IF(D230="","",IF(AND(C230="Boleta",IFERROR(VLOOKUP(D230,Reglas!$A$6:$E$16,2,FALSE),"")="Sí"),"Con boleta no hay crédito: pide factura. ","")&amp;IFERROR(VLOOKUP(D230,Reglas!$A$6:$E$16,5,FALSE),"Elige una categoría de la lista."))</f>
        <v/>
      </c>
    </row>
    <row r="231">
      <c r="A231" s="6" t="n"/>
      <c r="B231" s="7" t="n"/>
      <c r="C231" s="7" t="n"/>
      <c r="D231" s="7" t="n"/>
      <c r="E231" s="8" t="n"/>
      <c r="F231" s="8">
        <f>IF(E231="","",IF(C231="Boleta",0,IF(IFERROR(VLOOKUP(D231,Reglas!$A$6:$E$16,4,FALSE),"Sí")="No",0,ROUND(E231*Reglas!$B$3,0))))</f>
        <v/>
      </c>
      <c r="G231" s="9">
        <f>IF(E231="","",E231+N(F231))</f>
        <v/>
      </c>
      <c r="H231" s="10">
        <f>IF(D231="","",IF(C231="Boleta","No",IFERROR(VLOOKUP(D231,Reglas!$A$6:$E$16,2,FALSE),"")))</f>
        <v/>
      </c>
      <c r="I231" s="9">
        <f>IF(E231="","",IF(H231="Sí",N(F231),0))</f>
        <v/>
      </c>
      <c r="J231" s="10">
        <f>IF(D231="","",IFERROR(VLOOKUP(D231,Reglas!$A$6:$E$16,3,FALSE),""))</f>
        <v/>
      </c>
      <c r="K231" s="10">
        <f>IF(D231="","",IF(AND(C231="Boleta",IFERROR(VLOOKUP(D231,Reglas!$A$6:$E$16,2,FALSE),"")="Sí"),"Con boleta no hay crédito: pide factura. ","")&amp;IFERROR(VLOOKUP(D231,Reglas!$A$6:$E$16,5,FALSE),"Elige una categoría de la lista."))</f>
        <v/>
      </c>
    </row>
    <row r="232">
      <c r="A232" s="6" t="n"/>
      <c r="B232" s="7" t="n"/>
      <c r="C232" s="7" t="n"/>
      <c r="D232" s="7" t="n"/>
      <c r="E232" s="8" t="n"/>
      <c r="F232" s="8">
        <f>IF(E232="","",IF(C232="Boleta",0,IF(IFERROR(VLOOKUP(D232,Reglas!$A$6:$E$16,4,FALSE),"Sí")="No",0,ROUND(E232*Reglas!$B$3,0))))</f>
        <v/>
      </c>
      <c r="G232" s="9">
        <f>IF(E232="","",E232+N(F232))</f>
        <v/>
      </c>
      <c r="H232" s="10">
        <f>IF(D232="","",IF(C232="Boleta","No",IFERROR(VLOOKUP(D232,Reglas!$A$6:$E$16,2,FALSE),"")))</f>
        <v/>
      </c>
      <c r="I232" s="9">
        <f>IF(E232="","",IF(H232="Sí",N(F232),0))</f>
        <v/>
      </c>
      <c r="J232" s="10">
        <f>IF(D232="","",IFERROR(VLOOKUP(D232,Reglas!$A$6:$E$16,3,FALSE),""))</f>
        <v/>
      </c>
      <c r="K232" s="10">
        <f>IF(D232="","",IF(AND(C232="Boleta",IFERROR(VLOOKUP(D232,Reglas!$A$6:$E$16,2,FALSE),"")="Sí"),"Con boleta no hay crédito: pide factura. ","")&amp;IFERROR(VLOOKUP(D232,Reglas!$A$6:$E$16,5,FALSE),"Elige una categoría de la lista."))</f>
        <v/>
      </c>
    </row>
    <row r="233">
      <c r="A233" s="6" t="n"/>
      <c r="B233" s="7" t="n"/>
      <c r="C233" s="7" t="n"/>
      <c r="D233" s="7" t="n"/>
      <c r="E233" s="8" t="n"/>
      <c r="F233" s="8">
        <f>IF(E233="","",IF(C233="Boleta",0,IF(IFERROR(VLOOKUP(D233,Reglas!$A$6:$E$16,4,FALSE),"Sí")="No",0,ROUND(E233*Reglas!$B$3,0))))</f>
        <v/>
      </c>
      <c r="G233" s="9">
        <f>IF(E233="","",E233+N(F233))</f>
        <v/>
      </c>
      <c r="H233" s="10">
        <f>IF(D233="","",IF(C233="Boleta","No",IFERROR(VLOOKUP(D233,Reglas!$A$6:$E$16,2,FALSE),"")))</f>
        <v/>
      </c>
      <c r="I233" s="9">
        <f>IF(E233="","",IF(H233="Sí",N(F233),0))</f>
        <v/>
      </c>
      <c r="J233" s="10">
        <f>IF(D233="","",IFERROR(VLOOKUP(D233,Reglas!$A$6:$E$16,3,FALSE),""))</f>
        <v/>
      </c>
      <c r="K233" s="10">
        <f>IF(D233="","",IF(AND(C233="Boleta",IFERROR(VLOOKUP(D233,Reglas!$A$6:$E$16,2,FALSE),"")="Sí"),"Con boleta no hay crédito: pide factura. ","")&amp;IFERROR(VLOOKUP(D233,Reglas!$A$6:$E$16,5,FALSE),"Elige una categoría de la lista."))</f>
        <v/>
      </c>
    </row>
    <row r="234">
      <c r="A234" s="6" t="n"/>
      <c r="B234" s="7" t="n"/>
      <c r="C234" s="7" t="n"/>
      <c r="D234" s="7" t="n"/>
      <c r="E234" s="8" t="n"/>
      <c r="F234" s="8">
        <f>IF(E234="","",IF(C234="Boleta",0,IF(IFERROR(VLOOKUP(D234,Reglas!$A$6:$E$16,4,FALSE),"Sí")="No",0,ROUND(E234*Reglas!$B$3,0))))</f>
        <v/>
      </c>
      <c r="G234" s="9">
        <f>IF(E234="","",E234+N(F234))</f>
        <v/>
      </c>
      <c r="H234" s="10">
        <f>IF(D234="","",IF(C234="Boleta","No",IFERROR(VLOOKUP(D234,Reglas!$A$6:$E$16,2,FALSE),"")))</f>
        <v/>
      </c>
      <c r="I234" s="9">
        <f>IF(E234="","",IF(H234="Sí",N(F234),0))</f>
        <v/>
      </c>
      <c r="J234" s="10">
        <f>IF(D234="","",IFERROR(VLOOKUP(D234,Reglas!$A$6:$E$16,3,FALSE),""))</f>
        <v/>
      </c>
      <c r="K234" s="10">
        <f>IF(D234="","",IF(AND(C234="Boleta",IFERROR(VLOOKUP(D234,Reglas!$A$6:$E$16,2,FALSE),"")="Sí"),"Con boleta no hay crédito: pide factura. ","")&amp;IFERROR(VLOOKUP(D234,Reglas!$A$6:$E$16,5,FALSE),"Elige una categoría de la lista."))</f>
        <v/>
      </c>
    </row>
    <row r="235">
      <c r="A235" s="6" t="n"/>
      <c r="B235" s="7" t="n"/>
      <c r="C235" s="7" t="n"/>
      <c r="D235" s="7" t="n"/>
      <c r="E235" s="8" t="n"/>
      <c r="F235" s="8">
        <f>IF(E235="","",IF(C235="Boleta",0,IF(IFERROR(VLOOKUP(D235,Reglas!$A$6:$E$16,4,FALSE),"Sí")="No",0,ROUND(E235*Reglas!$B$3,0))))</f>
        <v/>
      </c>
      <c r="G235" s="9">
        <f>IF(E235="","",E235+N(F235))</f>
        <v/>
      </c>
      <c r="H235" s="10">
        <f>IF(D235="","",IF(C235="Boleta","No",IFERROR(VLOOKUP(D235,Reglas!$A$6:$E$16,2,FALSE),"")))</f>
        <v/>
      </c>
      <c r="I235" s="9">
        <f>IF(E235="","",IF(H235="Sí",N(F235),0))</f>
        <v/>
      </c>
      <c r="J235" s="10">
        <f>IF(D235="","",IFERROR(VLOOKUP(D235,Reglas!$A$6:$E$16,3,FALSE),""))</f>
        <v/>
      </c>
      <c r="K235" s="10">
        <f>IF(D235="","",IF(AND(C235="Boleta",IFERROR(VLOOKUP(D235,Reglas!$A$6:$E$16,2,FALSE),"")="Sí"),"Con boleta no hay crédito: pide factura. ","")&amp;IFERROR(VLOOKUP(D235,Reglas!$A$6:$E$16,5,FALSE),"Elige una categoría de la lista."))</f>
        <v/>
      </c>
    </row>
    <row r="236">
      <c r="A236" s="6" t="n"/>
      <c r="B236" s="7" t="n"/>
      <c r="C236" s="7" t="n"/>
      <c r="D236" s="7" t="n"/>
      <c r="E236" s="8" t="n"/>
      <c r="F236" s="8">
        <f>IF(E236="","",IF(C236="Boleta",0,IF(IFERROR(VLOOKUP(D236,Reglas!$A$6:$E$16,4,FALSE),"Sí")="No",0,ROUND(E236*Reglas!$B$3,0))))</f>
        <v/>
      </c>
      <c r="G236" s="9">
        <f>IF(E236="","",E236+N(F236))</f>
        <v/>
      </c>
      <c r="H236" s="10">
        <f>IF(D236="","",IF(C236="Boleta","No",IFERROR(VLOOKUP(D236,Reglas!$A$6:$E$16,2,FALSE),"")))</f>
        <v/>
      </c>
      <c r="I236" s="9">
        <f>IF(E236="","",IF(H236="Sí",N(F236),0))</f>
        <v/>
      </c>
      <c r="J236" s="10">
        <f>IF(D236="","",IFERROR(VLOOKUP(D236,Reglas!$A$6:$E$16,3,FALSE),""))</f>
        <v/>
      </c>
      <c r="K236" s="10">
        <f>IF(D236="","",IF(AND(C236="Boleta",IFERROR(VLOOKUP(D236,Reglas!$A$6:$E$16,2,FALSE),"")="Sí"),"Con boleta no hay crédito: pide factura. ","")&amp;IFERROR(VLOOKUP(D236,Reglas!$A$6:$E$16,5,FALSE),"Elige una categoría de la lista."))</f>
        <v/>
      </c>
    </row>
    <row r="237">
      <c r="A237" s="6" t="n"/>
      <c r="B237" s="7" t="n"/>
      <c r="C237" s="7" t="n"/>
      <c r="D237" s="7" t="n"/>
      <c r="E237" s="8" t="n"/>
      <c r="F237" s="8">
        <f>IF(E237="","",IF(C237="Boleta",0,IF(IFERROR(VLOOKUP(D237,Reglas!$A$6:$E$16,4,FALSE),"Sí")="No",0,ROUND(E237*Reglas!$B$3,0))))</f>
        <v/>
      </c>
      <c r="G237" s="9">
        <f>IF(E237="","",E237+N(F237))</f>
        <v/>
      </c>
      <c r="H237" s="10">
        <f>IF(D237="","",IF(C237="Boleta","No",IFERROR(VLOOKUP(D237,Reglas!$A$6:$E$16,2,FALSE),"")))</f>
        <v/>
      </c>
      <c r="I237" s="9">
        <f>IF(E237="","",IF(H237="Sí",N(F237),0))</f>
        <v/>
      </c>
      <c r="J237" s="10">
        <f>IF(D237="","",IFERROR(VLOOKUP(D237,Reglas!$A$6:$E$16,3,FALSE),""))</f>
        <v/>
      </c>
      <c r="K237" s="10">
        <f>IF(D237="","",IF(AND(C237="Boleta",IFERROR(VLOOKUP(D237,Reglas!$A$6:$E$16,2,FALSE),"")="Sí"),"Con boleta no hay crédito: pide factura. ","")&amp;IFERROR(VLOOKUP(D237,Reglas!$A$6:$E$16,5,FALSE),"Elige una categoría de la lista."))</f>
        <v/>
      </c>
    </row>
    <row r="238">
      <c r="A238" s="6" t="n"/>
      <c r="B238" s="7" t="n"/>
      <c r="C238" s="7" t="n"/>
      <c r="D238" s="7" t="n"/>
      <c r="E238" s="8" t="n"/>
      <c r="F238" s="8">
        <f>IF(E238="","",IF(C238="Boleta",0,IF(IFERROR(VLOOKUP(D238,Reglas!$A$6:$E$16,4,FALSE),"Sí")="No",0,ROUND(E238*Reglas!$B$3,0))))</f>
        <v/>
      </c>
      <c r="G238" s="9">
        <f>IF(E238="","",E238+N(F238))</f>
        <v/>
      </c>
      <c r="H238" s="10">
        <f>IF(D238="","",IF(C238="Boleta","No",IFERROR(VLOOKUP(D238,Reglas!$A$6:$E$16,2,FALSE),"")))</f>
        <v/>
      </c>
      <c r="I238" s="9">
        <f>IF(E238="","",IF(H238="Sí",N(F238),0))</f>
        <v/>
      </c>
      <c r="J238" s="10">
        <f>IF(D238="","",IFERROR(VLOOKUP(D238,Reglas!$A$6:$E$16,3,FALSE),""))</f>
        <v/>
      </c>
      <c r="K238" s="10">
        <f>IF(D238="","",IF(AND(C238="Boleta",IFERROR(VLOOKUP(D238,Reglas!$A$6:$E$16,2,FALSE),"")="Sí"),"Con boleta no hay crédito: pide factura. ","")&amp;IFERROR(VLOOKUP(D238,Reglas!$A$6:$E$16,5,FALSE),"Elige una categoría de la lista."))</f>
        <v/>
      </c>
    </row>
    <row r="239">
      <c r="A239" s="6" t="n"/>
      <c r="B239" s="7" t="n"/>
      <c r="C239" s="7" t="n"/>
      <c r="D239" s="7" t="n"/>
      <c r="E239" s="8" t="n"/>
      <c r="F239" s="8">
        <f>IF(E239="","",IF(C239="Boleta",0,IF(IFERROR(VLOOKUP(D239,Reglas!$A$6:$E$16,4,FALSE),"Sí")="No",0,ROUND(E239*Reglas!$B$3,0))))</f>
        <v/>
      </c>
      <c r="G239" s="9">
        <f>IF(E239="","",E239+N(F239))</f>
        <v/>
      </c>
      <c r="H239" s="10">
        <f>IF(D239="","",IF(C239="Boleta","No",IFERROR(VLOOKUP(D239,Reglas!$A$6:$E$16,2,FALSE),"")))</f>
        <v/>
      </c>
      <c r="I239" s="9">
        <f>IF(E239="","",IF(H239="Sí",N(F239),0))</f>
        <v/>
      </c>
      <c r="J239" s="10">
        <f>IF(D239="","",IFERROR(VLOOKUP(D239,Reglas!$A$6:$E$16,3,FALSE),""))</f>
        <v/>
      </c>
      <c r="K239" s="10">
        <f>IF(D239="","",IF(AND(C239="Boleta",IFERROR(VLOOKUP(D239,Reglas!$A$6:$E$16,2,FALSE),"")="Sí"),"Con boleta no hay crédito: pide factura. ","")&amp;IFERROR(VLOOKUP(D239,Reglas!$A$6:$E$16,5,FALSE),"Elige una categoría de la lista."))</f>
        <v/>
      </c>
    </row>
    <row r="240">
      <c r="A240" s="6" t="n"/>
      <c r="B240" s="7" t="n"/>
      <c r="C240" s="7" t="n"/>
      <c r="D240" s="7" t="n"/>
      <c r="E240" s="8" t="n"/>
      <c r="F240" s="8">
        <f>IF(E240="","",IF(C240="Boleta",0,IF(IFERROR(VLOOKUP(D240,Reglas!$A$6:$E$16,4,FALSE),"Sí")="No",0,ROUND(E240*Reglas!$B$3,0))))</f>
        <v/>
      </c>
      <c r="G240" s="9">
        <f>IF(E240="","",E240+N(F240))</f>
        <v/>
      </c>
      <c r="H240" s="10">
        <f>IF(D240="","",IF(C240="Boleta","No",IFERROR(VLOOKUP(D240,Reglas!$A$6:$E$16,2,FALSE),"")))</f>
        <v/>
      </c>
      <c r="I240" s="9">
        <f>IF(E240="","",IF(H240="Sí",N(F240),0))</f>
        <v/>
      </c>
      <c r="J240" s="10">
        <f>IF(D240="","",IFERROR(VLOOKUP(D240,Reglas!$A$6:$E$16,3,FALSE),""))</f>
        <v/>
      </c>
      <c r="K240" s="10">
        <f>IF(D240="","",IF(AND(C240="Boleta",IFERROR(VLOOKUP(D240,Reglas!$A$6:$E$16,2,FALSE),"")="Sí"),"Con boleta no hay crédito: pide factura. ","")&amp;IFERROR(VLOOKUP(D240,Reglas!$A$6:$E$16,5,FALSE),"Elige una categoría de la lista."))</f>
        <v/>
      </c>
    </row>
    <row r="241">
      <c r="A241" s="6" t="n"/>
      <c r="B241" s="7" t="n"/>
      <c r="C241" s="7" t="n"/>
      <c r="D241" s="7" t="n"/>
      <c r="E241" s="8" t="n"/>
      <c r="F241" s="8">
        <f>IF(E241="","",IF(C241="Boleta",0,IF(IFERROR(VLOOKUP(D241,Reglas!$A$6:$E$16,4,FALSE),"Sí")="No",0,ROUND(E241*Reglas!$B$3,0))))</f>
        <v/>
      </c>
      <c r="G241" s="9">
        <f>IF(E241="","",E241+N(F241))</f>
        <v/>
      </c>
      <c r="H241" s="10">
        <f>IF(D241="","",IF(C241="Boleta","No",IFERROR(VLOOKUP(D241,Reglas!$A$6:$E$16,2,FALSE),"")))</f>
        <v/>
      </c>
      <c r="I241" s="9">
        <f>IF(E241="","",IF(H241="Sí",N(F241),0))</f>
        <v/>
      </c>
      <c r="J241" s="10">
        <f>IF(D241="","",IFERROR(VLOOKUP(D241,Reglas!$A$6:$E$16,3,FALSE),""))</f>
        <v/>
      </c>
      <c r="K241" s="10">
        <f>IF(D241="","",IF(AND(C241="Boleta",IFERROR(VLOOKUP(D241,Reglas!$A$6:$E$16,2,FALSE),"")="Sí"),"Con boleta no hay crédito: pide factura. ","")&amp;IFERROR(VLOOKUP(D241,Reglas!$A$6:$E$16,5,FALSE),"Elige una categoría de la lista."))</f>
        <v/>
      </c>
    </row>
    <row r="242">
      <c r="A242" s="6" t="n"/>
      <c r="B242" s="7" t="n"/>
      <c r="C242" s="7" t="n"/>
      <c r="D242" s="7" t="n"/>
      <c r="E242" s="8" t="n"/>
      <c r="F242" s="8">
        <f>IF(E242="","",IF(C242="Boleta",0,IF(IFERROR(VLOOKUP(D242,Reglas!$A$6:$E$16,4,FALSE),"Sí")="No",0,ROUND(E242*Reglas!$B$3,0))))</f>
        <v/>
      </c>
      <c r="G242" s="9">
        <f>IF(E242="","",E242+N(F242))</f>
        <v/>
      </c>
      <c r="H242" s="10">
        <f>IF(D242="","",IF(C242="Boleta","No",IFERROR(VLOOKUP(D242,Reglas!$A$6:$E$16,2,FALSE),"")))</f>
        <v/>
      </c>
      <c r="I242" s="9">
        <f>IF(E242="","",IF(H242="Sí",N(F242),0))</f>
        <v/>
      </c>
      <c r="J242" s="10">
        <f>IF(D242="","",IFERROR(VLOOKUP(D242,Reglas!$A$6:$E$16,3,FALSE),""))</f>
        <v/>
      </c>
      <c r="K242" s="10">
        <f>IF(D242="","",IF(AND(C242="Boleta",IFERROR(VLOOKUP(D242,Reglas!$A$6:$E$16,2,FALSE),"")="Sí"),"Con boleta no hay crédito: pide factura. ","")&amp;IFERROR(VLOOKUP(D242,Reglas!$A$6:$E$16,5,FALSE),"Elige una categoría de la lista."))</f>
        <v/>
      </c>
    </row>
    <row r="243">
      <c r="A243" s="6" t="n"/>
      <c r="B243" s="7" t="n"/>
      <c r="C243" s="7" t="n"/>
      <c r="D243" s="7" t="n"/>
      <c r="E243" s="8" t="n"/>
      <c r="F243" s="8">
        <f>IF(E243="","",IF(C243="Boleta",0,IF(IFERROR(VLOOKUP(D243,Reglas!$A$6:$E$16,4,FALSE),"Sí")="No",0,ROUND(E243*Reglas!$B$3,0))))</f>
        <v/>
      </c>
      <c r="G243" s="9">
        <f>IF(E243="","",E243+N(F243))</f>
        <v/>
      </c>
      <c r="H243" s="10">
        <f>IF(D243="","",IF(C243="Boleta","No",IFERROR(VLOOKUP(D243,Reglas!$A$6:$E$16,2,FALSE),"")))</f>
        <v/>
      </c>
      <c r="I243" s="9">
        <f>IF(E243="","",IF(H243="Sí",N(F243),0))</f>
        <v/>
      </c>
      <c r="J243" s="10">
        <f>IF(D243="","",IFERROR(VLOOKUP(D243,Reglas!$A$6:$E$16,3,FALSE),""))</f>
        <v/>
      </c>
      <c r="K243" s="10">
        <f>IF(D243="","",IF(AND(C243="Boleta",IFERROR(VLOOKUP(D243,Reglas!$A$6:$E$16,2,FALSE),"")="Sí"),"Con boleta no hay crédito: pide factura. ","")&amp;IFERROR(VLOOKUP(D243,Reglas!$A$6:$E$16,5,FALSE),"Elige una categoría de la lista."))</f>
        <v/>
      </c>
    </row>
    <row r="244">
      <c r="A244" s="6" t="n"/>
      <c r="B244" s="7" t="n"/>
      <c r="C244" s="7" t="n"/>
      <c r="D244" s="7" t="n"/>
      <c r="E244" s="8" t="n"/>
      <c r="F244" s="8">
        <f>IF(E244="","",IF(C244="Boleta",0,IF(IFERROR(VLOOKUP(D244,Reglas!$A$6:$E$16,4,FALSE),"Sí")="No",0,ROUND(E244*Reglas!$B$3,0))))</f>
        <v/>
      </c>
      <c r="G244" s="9">
        <f>IF(E244="","",E244+N(F244))</f>
        <v/>
      </c>
      <c r="H244" s="10">
        <f>IF(D244="","",IF(C244="Boleta","No",IFERROR(VLOOKUP(D244,Reglas!$A$6:$E$16,2,FALSE),"")))</f>
        <v/>
      </c>
      <c r="I244" s="9">
        <f>IF(E244="","",IF(H244="Sí",N(F244),0))</f>
        <v/>
      </c>
      <c r="J244" s="10">
        <f>IF(D244="","",IFERROR(VLOOKUP(D244,Reglas!$A$6:$E$16,3,FALSE),""))</f>
        <v/>
      </c>
      <c r="K244" s="10">
        <f>IF(D244="","",IF(AND(C244="Boleta",IFERROR(VLOOKUP(D244,Reglas!$A$6:$E$16,2,FALSE),"")="Sí"),"Con boleta no hay crédito: pide factura. ","")&amp;IFERROR(VLOOKUP(D244,Reglas!$A$6:$E$16,5,FALSE),"Elige una categoría de la lista."))</f>
        <v/>
      </c>
    </row>
    <row r="245">
      <c r="A245" s="6" t="n"/>
      <c r="B245" s="7" t="n"/>
      <c r="C245" s="7" t="n"/>
      <c r="D245" s="7" t="n"/>
      <c r="E245" s="8" t="n"/>
      <c r="F245" s="8">
        <f>IF(E245="","",IF(C245="Boleta",0,IF(IFERROR(VLOOKUP(D245,Reglas!$A$6:$E$16,4,FALSE),"Sí")="No",0,ROUND(E245*Reglas!$B$3,0))))</f>
        <v/>
      </c>
      <c r="G245" s="9">
        <f>IF(E245="","",E245+N(F245))</f>
        <v/>
      </c>
      <c r="H245" s="10">
        <f>IF(D245="","",IF(C245="Boleta","No",IFERROR(VLOOKUP(D245,Reglas!$A$6:$E$16,2,FALSE),"")))</f>
        <v/>
      </c>
      <c r="I245" s="9">
        <f>IF(E245="","",IF(H245="Sí",N(F245),0))</f>
        <v/>
      </c>
      <c r="J245" s="10">
        <f>IF(D245="","",IFERROR(VLOOKUP(D245,Reglas!$A$6:$E$16,3,FALSE),""))</f>
        <v/>
      </c>
      <c r="K245" s="10">
        <f>IF(D245="","",IF(AND(C245="Boleta",IFERROR(VLOOKUP(D245,Reglas!$A$6:$E$16,2,FALSE),"")="Sí"),"Con boleta no hay crédito: pide factura. ","")&amp;IFERROR(VLOOKUP(D245,Reglas!$A$6:$E$16,5,FALSE),"Elige una categoría de la lista."))</f>
        <v/>
      </c>
    </row>
    <row r="246">
      <c r="A246" s="6" t="n"/>
      <c r="B246" s="7" t="n"/>
      <c r="C246" s="7" t="n"/>
      <c r="D246" s="7" t="n"/>
      <c r="E246" s="8" t="n"/>
      <c r="F246" s="8">
        <f>IF(E246="","",IF(C246="Boleta",0,IF(IFERROR(VLOOKUP(D246,Reglas!$A$6:$E$16,4,FALSE),"Sí")="No",0,ROUND(E246*Reglas!$B$3,0))))</f>
        <v/>
      </c>
      <c r="G246" s="9">
        <f>IF(E246="","",E246+N(F246))</f>
        <v/>
      </c>
      <c r="H246" s="10">
        <f>IF(D246="","",IF(C246="Boleta","No",IFERROR(VLOOKUP(D246,Reglas!$A$6:$E$16,2,FALSE),"")))</f>
        <v/>
      </c>
      <c r="I246" s="9">
        <f>IF(E246="","",IF(H246="Sí",N(F246),0))</f>
        <v/>
      </c>
      <c r="J246" s="10">
        <f>IF(D246="","",IFERROR(VLOOKUP(D246,Reglas!$A$6:$E$16,3,FALSE),""))</f>
        <v/>
      </c>
      <c r="K246" s="10">
        <f>IF(D246="","",IF(AND(C246="Boleta",IFERROR(VLOOKUP(D246,Reglas!$A$6:$E$16,2,FALSE),"")="Sí"),"Con boleta no hay crédito: pide factura. ","")&amp;IFERROR(VLOOKUP(D246,Reglas!$A$6:$E$16,5,FALSE),"Elige una categoría de la lista."))</f>
        <v/>
      </c>
    </row>
    <row r="247">
      <c r="A247" s="6" t="n"/>
      <c r="B247" s="7" t="n"/>
      <c r="C247" s="7" t="n"/>
      <c r="D247" s="7" t="n"/>
      <c r="E247" s="8" t="n"/>
      <c r="F247" s="8">
        <f>IF(E247="","",IF(C247="Boleta",0,IF(IFERROR(VLOOKUP(D247,Reglas!$A$6:$E$16,4,FALSE),"Sí")="No",0,ROUND(E247*Reglas!$B$3,0))))</f>
        <v/>
      </c>
      <c r="G247" s="9">
        <f>IF(E247="","",E247+N(F247))</f>
        <v/>
      </c>
      <c r="H247" s="10">
        <f>IF(D247="","",IF(C247="Boleta","No",IFERROR(VLOOKUP(D247,Reglas!$A$6:$E$16,2,FALSE),"")))</f>
        <v/>
      </c>
      <c r="I247" s="9">
        <f>IF(E247="","",IF(H247="Sí",N(F247),0))</f>
        <v/>
      </c>
      <c r="J247" s="10">
        <f>IF(D247="","",IFERROR(VLOOKUP(D247,Reglas!$A$6:$E$16,3,FALSE),""))</f>
        <v/>
      </c>
      <c r="K247" s="10">
        <f>IF(D247="","",IF(AND(C247="Boleta",IFERROR(VLOOKUP(D247,Reglas!$A$6:$E$16,2,FALSE),"")="Sí"),"Con boleta no hay crédito: pide factura. ","")&amp;IFERROR(VLOOKUP(D247,Reglas!$A$6:$E$16,5,FALSE),"Elige una categoría de la lista."))</f>
        <v/>
      </c>
    </row>
    <row r="248">
      <c r="A248" s="6" t="n"/>
      <c r="B248" s="7" t="n"/>
      <c r="C248" s="7" t="n"/>
      <c r="D248" s="7" t="n"/>
      <c r="E248" s="8" t="n"/>
      <c r="F248" s="8">
        <f>IF(E248="","",IF(C248="Boleta",0,IF(IFERROR(VLOOKUP(D248,Reglas!$A$6:$E$16,4,FALSE),"Sí")="No",0,ROUND(E248*Reglas!$B$3,0))))</f>
        <v/>
      </c>
      <c r="G248" s="9">
        <f>IF(E248="","",E248+N(F248))</f>
        <v/>
      </c>
      <c r="H248" s="10">
        <f>IF(D248="","",IF(C248="Boleta","No",IFERROR(VLOOKUP(D248,Reglas!$A$6:$E$16,2,FALSE),"")))</f>
        <v/>
      </c>
      <c r="I248" s="9">
        <f>IF(E248="","",IF(H248="Sí",N(F248),0))</f>
        <v/>
      </c>
      <c r="J248" s="10">
        <f>IF(D248="","",IFERROR(VLOOKUP(D248,Reglas!$A$6:$E$16,3,FALSE),""))</f>
        <v/>
      </c>
      <c r="K248" s="10">
        <f>IF(D248="","",IF(AND(C248="Boleta",IFERROR(VLOOKUP(D248,Reglas!$A$6:$E$16,2,FALSE),"")="Sí"),"Con boleta no hay crédito: pide factura. ","")&amp;IFERROR(VLOOKUP(D248,Reglas!$A$6:$E$16,5,FALSE),"Elige una categoría de la lista."))</f>
        <v/>
      </c>
    </row>
    <row r="249">
      <c r="A249" s="6" t="n"/>
      <c r="B249" s="7" t="n"/>
      <c r="C249" s="7" t="n"/>
      <c r="D249" s="7" t="n"/>
      <c r="E249" s="8" t="n"/>
      <c r="F249" s="8">
        <f>IF(E249="","",IF(C249="Boleta",0,IF(IFERROR(VLOOKUP(D249,Reglas!$A$6:$E$16,4,FALSE),"Sí")="No",0,ROUND(E249*Reglas!$B$3,0))))</f>
        <v/>
      </c>
      <c r="G249" s="9">
        <f>IF(E249="","",E249+N(F249))</f>
        <v/>
      </c>
      <c r="H249" s="10">
        <f>IF(D249="","",IF(C249="Boleta","No",IFERROR(VLOOKUP(D249,Reglas!$A$6:$E$16,2,FALSE),"")))</f>
        <v/>
      </c>
      <c r="I249" s="9">
        <f>IF(E249="","",IF(H249="Sí",N(F249),0))</f>
        <v/>
      </c>
      <c r="J249" s="10">
        <f>IF(D249="","",IFERROR(VLOOKUP(D249,Reglas!$A$6:$E$16,3,FALSE),""))</f>
        <v/>
      </c>
      <c r="K249" s="10">
        <f>IF(D249="","",IF(AND(C249="Boleta",IFERROR(VLOOKUP(D249,Reglas!$A$6:$E$16,2,FALSE),"")="Sí"),"Con boleta no hay crédito: pide factura. ","")&amp;IFERROR(VLOOKUP(D249,Reglas!$A$6:$E$16,5,FALSE),"Elige una categoría de la lista."))</f>
        <v/>
      </c>
    </row>
    <row r="250">
      <c r="A250" s="6" t="n"/>
      <c r="B250" s="7" t="n"/>
      <c r="C250" s="7" t="n"/>
      <c r="D250" s="7" t="n"/>
      <c r="E250" s="8" t="n"/>
      <c r="F250" s="8">
        <f>IF(E250="","",IF(C250="Boleta",0,IF(IFERROR(VLOOKUP(D250,Reglas!$A$6:$E$16,4,FALSE),"Sí")="No",0,ROUND(E250*Reglas!$B$3,0))))</f>
        <v/>
      </c>
      <c r="G250" s="9">
        <f>IF(E250="","",E250+N(F250))</f>
        <v/>
      </c>
      <c r="H250" s="10">
        <f>IF(D250="","",IF(C250="Boleta","No",IFERROR(VLOOKUP(D250,Reglas!$A$6:$E$16,2,FALSE),"")))</f>
        <v/>
      </c>
      <c r="I250" s="9">
        <f>IF(E250="","",IF(H250="Sí",N(F250),0))</f>
        <v/>
      </c>
      <c r="J250" s="10">
        <f>IF(D250="","",IFERROR(VLOOKUP(D250,Reglas!$A$6:$E$16,3,FALSE),""))</f>
        <v/>
      </c>
      <c r="K250" s="10">
        <f>IF(D250="","",IF(AND(C250="Boleta",IFERROR(VLOOKUP(D250,Reglas!$A$6:$E$16,2,FALSE),"")="Sí"),"Con boleta no hay crédito: pide factura. ","")&amp;IFERROR(VLOOKUP(D250,Reglas!$A$6:$E$16,5,FALSE),"Elige una categoría de la lista."))</f>
        <v/>
      </c>
    </row>
    <row r="251">
      <c r="A251" s="6" t="n"/>
      <c r="B251" s="7" t="n"/>
      <c r="C251" s="7" t="n"/>
      <c r="D251" s="7" t="n"/>
      <c r="E251" s="8" t="n"/>
      <c r="F251" s="8">
        <f>IF(E251="","",IF(C251="Boleta",0,IF(IFERROR(VLOOKUP(D251,Reglas!$A$6:$E$16,4,FALSE),"Sí")="No",0,ROUND(E251*Reglas!$B$3,0))))</f>
        <v/>
      </c>
      <c r="G251" s="9">
        <f>IF(E251="","",E251+N(F251))</f>
        <v/>
      </c>
      <c r="H251" s="10">
        <f>IF(D251="","",IF(C251="Boleta","No",IFERROR(VLOOKUP(D251,Reglas!$A$6:$E$16,2,FALSE),"")))</f>
        <v/>
      </c>
      <c r="I251" s="9">
        <f>IF(E251="","",IF(H251="Sí",N(F251),0))</f>
        <v/>
      </c>
      <c r="J251" s="10">
        <f>IF(D251="","",IFERROR(VLOOKUP(D251,Reglas!$A$6:$E$16,3,FALSE),""))</f>
        <v/>
      </c>
      <c r="K251" s="10">
        <f>IF(D251="","",IF(AND(C251="Boleta",IFERROR(VLOOKUP(D251,Reglas!$A$6:$E$16,2,FALSE),"")="Sí"),"Con boleta no hay crédito: pide factura. ","")&amp;IFERROR(VLOOKUP(D251,Reglas!$A$6:$E$16,5,FALSE),"Elige una categoría de la lista."))</f>
        <v/>
      </c>
    </row>
    <row r="252">
      <c r="A252" s="6" t="n"/>
      <c r="B252" s="7" t="n"/>
      <c r="C252" s="7" t="n"/>
      <c r="D252" s="7" t="n"/>
      <c r="E252" s="8" t="n"/>
      <c r="F252" s="8">
        <f>IF(E252="","",IF(C252="Boleta",0,IF(IFERROR(VLOOKUP(D252,Reglas!$A$6:$E$16,4,FALSE),"Sí")="No",0,ROUND(E252*Reglas!$B$3,0))))</f>
        <v/>
      </c>
      <c r="G252" s="9">
        <f>IF(E252="","",E252+N(F252))</f>
        <v/>
      </c>
      <c r="H252" s="10">
        <f>IF(D252="","",IF(C252="Boleta","No",IFERROR(VLOOKUP(D252,Reglas!$A$6:$E$16,2,FALSE),"")))</f>
        <v/>
      </c>
      <c r="I252" s="9">
        <f>IF(E252="","",IF(H252="Sí",N(F252),0))</f>
        <v/>
      </c>
      <c r="J252" s="10">
        <f>IF(D252="","",IFERROR(VLOOKUP(D252,Reglas!$A$6:$E$16,3,FALSE),""))</f>
        <v/>
      </c>
      <c r="K252" s="10">
        <f>IF(D252="","",IF(AND(C252="Boleta",IFERROR(VLOOKUP(D252,Reglas!$A$6:$E$16,2,FALSE),"")="Sí"),"Con boleta no hay crédito: pide factura. ","")&amp;IFERROR(VLOOKUP(D252,Reglas!$A$6:$E$16,5,FALSE),"Elige una categoría de la lista."))</f>
        <v/>
      </c>
    </row>
    <row r="253">
      <c r="A253" s="6" t="n"/>
      <c r="B253" s="7" t="n"/>
      <c r="C253" s="7" t="n"/>
      <c r="D253" s="7" t="n"/>
      <c r="E253" s="8" t="n"/>
      <c r="F253" s="8">
        <f>IF(E253="","",IF(C253="Boleta",0,IF(IFERROR(VLOOKUP(D253,Reglas!$A$6:$E$16,4,FALSE),"Sí")="No",0,ROUND(E253*Reglas!$B$3,0))))</f>
        <v/>
      </c>
      <c r="G253" s="9">
        <f>IF(E253="","",E253+N(F253))</f>
        <v/>
      </c>
      <c r="H253" s="10">
        <f>IF(D253="","",IF(C253="Boleta","No",IFERROR(VLOOKUP(D253,Reglas!$A$6:$E$16,2,FALSE),"")))</f>
        <v/>
      </c>
      <c r="I253" s="9">
        <f>IF(E253="","",IF(H253="Sí",N(F253),0))</f>
        <v/>
      </c>
      <c r="J253" s="10">
        <f>IF(D253="","",IFERROR(VLOOKUP(D253,Reglas!$A$6:$E$16,3,FALSE),""))</f>
        <v/>
      </c>
      <c r="K253" s="10">
        <f>IF(D253="","",IF(AND(C253="Boleta",IFERROR(VLOOKUP(D253,Reglas!$A$6:$E$16,2,FALSE),"")="Sí"),"Con boleta no hay crédito: pide factura. ","")&amp;IFERROR(VLOOKUP(D253,Reglas!$A$6:$E$16,5,FALSE),"Elige una categoría de la lista."))</f>
        <v/>
      </c>
    </row>
    <row r="254">
      <c r="A254" s="6" t="n"/>
      <c r="B254" s="7" t="n"/>
      <c r="C254" s="7" t="n"/>
      <c r="D254" s="7" t="n"/>
      <c r="E254" s="8" t="n"/>
      <c r="F254" s="8">
        <f>IF(E254="","",IF(C254="Boleta",0,IF(IFERROR(VLOOKUP(D254,Reglas!$A$6:$E$16,4,FALSE),"Sí")="No",0,ROUND(E254*Reglas!$B$3,0))))</f>
        <v/>
      </c>
      <c r="G254" s="9">
        <f>IF(E254="","",E254+N(F254))</f>
        <v/>
      </c>
      <c r="H254" s="10">
        <f>IF(D254="","",IF(C254="Boleta","No",IFERROR(VLOOKUP(D254,Reglas!$A$6:$E$16,2,FALSE),"")))</f>
        <v/>
      </c>
      <c r="I254" s="9">
        <f>IF(E254="","",IF(H254="Sí",N(F254),0))</f>
        <v/>
      </c>
      <c r="J254" s="10">
        <f>IF(D254="","",IFERROR(VLOOKUP(D254,Reglas!$A$6:$E$16,3,FALSE),""))</f>
        <v/>
      </c>
      <c r="K254" s="10">
        <f>IF(D254="","",IF(AND(C254="Boleta",IFERROR(VLOOKUP(D254,Reglas!$A$6:$E$16,2,FALSE),"")="Sí"),"Con boleta no hay crédito: pide factura. ","")&amp;IFERROR(VLOOKUP(D254,Reglas!$A$6:$E$16,5,FALSE),"Elige una categoría de la lista."))</f>
        <v/>
      </c>
    </row>
    <row r="255">
      <c r="A255" s="6" t="n"/>
      <c r="B255" s="7" t="n"/>
      <c r="C255" s="7" t="n"/>
      <c r="D255" s="7" t="n"/>
      <c r="E255" s="8" t="n"/>
      <c r="F255" s="8">
        <f>IF(E255="","",IF(C255="Boleta",0,IF(IFERROR(VLOOKUP(D255,Reglas!$A$6:$E$16,4,FALSE),"Sí")="No",0,ROUND(E255*Reglas!$B$3,0))))</f>
        <v/>
      </c>
      <c r="G255" s="9">
        <f>IF(E255="","",E255+N(F255))</f>
        <v/>
      </c>
      <c r="H255" s="10">
        <f>IF(D255="","",IF(C255="Boleta","No",IFERROR(VLOOKUP(D255,Reglas!$A$6:$E$16,2,FALSE),"")))</f>
        <v/>
      </c>
      <c r="I255" s="9">
        <f>IF(E255="","",IF(H255="Sí",N(F255),0))</f>
        <v/>
      </c>
      <c r="J255" s="10">
        <f>IF(D255="","",IFERROR(VLOOKUP(D255,Reglas!$A$6:$E$16,3,FALSE),""))</f>
        <v/>
      </c>
      <c r="K255" s="10">
        <f>IF(D255="","",IF(AND(C255="Boleta",IFERROR(VLOOKUP(D255,Reglas!$A$6:$E$16,2,FALSE),"")="Sí"),"Con boleta no hay crédito: pide factura. ","")&amp;IFERROR(VLOOKUP(D255,Reglas!$A$6:$E$16,5,FALSE),"Elige una categoría de la lista."))</f>
        <v/>
      </c>
    </row>
    <row r="256">
      <c r="A256" s="6" t="n"/>
      <c r="B256" s="7" t="n"/>
      <c r="C256" s="7" t="n"/>
      <c r="D256" s="7" t="n"/>
      <c r="E256" s="8" t="n"/>
      <c r="F256" s="8">
        <f>IF(E256="","",IF(C256="Boleta",0,IF(IFERROR(VLOOKUP(D256,Reglas!$A$6:$E$16,4,FALSE),"Sí")="No",0,ROUND(E256*Reglas!$B$3,0))))</f>
        <v/>
      </c>
      <c r="G256" s="9">
        <f>IF(E256="","",E256+N(F256))</f>
        <v/>
      </c>
      <c r="H256" s="10">
        <f>IF(D256="","",IF(C256="Boleta","No",IFERROR(VLOOKUP(D256,Reglas!$A$6:$E$16,2,FALSE),"")))</f>
        <v/>
      </c>
      <c r="I256" s="9">
        <f>IF(E256="","",IF(H256="Sí",N(F256),0))</f>
        <v/>
      </c>
      <c r="J256" s="10">
        <f>IF(D256="","",IFERROR(VLOOKUP(D256,Reglas!$A$6:$E$16,3,FALSE),""))</f>
        <v/>
      </c>
      <c r="K256" s="10">
        <f>IF(D256="","",IF(AND(C256="Boleta",IFERROR(VLOOKUP(D256,Reglas!$A$6:$E$16,2,FALSE),"")="Sí"),"Con boleta no hay crédito: pide factura. ","")&amp;IFERROR(VLOOKUP(D256,Reglas!$A$6:$E$16,5,FALSE),"Elige una categoría de la lista."))</f>
        <v/>
      </c>
    </row>
    <row r="257">
      <c r="A257" s="6" t="n"/>
      <c r="B257" s="7" t="n"/>
      <c r="C257" s="7" t="n"/>
      <c r="D257" s="7" t="n"/>
      <c r="E257" s="8" t="n"/>
      <c r="F257" s="8">
        <f>IF(E257="","",IF(C257="Boleta",0,IF(IFERROR(VLOOKUP(D257,Reglas!$A$6:$E$16,4,FALSE),"Sí")="No",0,ROUND(E257*Reglas!$B$3,0))))</f>
        <v/>
      </c>
      <c r="G257" s="9">
        <f>IF(E257="","",E257+N(F257))</f>
        <v/>
      </c>
      <c r="H257" s="10">
        <f>IF(D257="","",IF(C257="Boleta","No",IFERROR(VLOOKUP(D257,Reglas!$A$6:$E$16,2,FALSE),"")))</f>
        <v/>
      </c>
      <c r="I257" s="9">
        <f>IF(E257="","",IF(H257="Sí",N(F257),0))</f>
        <v/>
      </c>
      <c r="J257" s="10">
        <f>IF(D257="","",IFERROR(VLOOKUP(D257,Reglas!$A$6:$E$16,3,FALSE),""))</f>
        <v/>
      </c>
      <c r="K257" s="10">
        <f>IF(D257="","",IF(AND(C257="Boleta",IFERROR(VLOOKUP(D257,Reglas!$A$6:$E$16,2,FALSE),"")="Sí"),"Con boleta no hay crédito: pide factura. ","")&amp;IFERROR(VLOOKUP(D257,Reglas!$A$6:$E$16,5,FALSE),"Elige una categoría de la lista."))</f>
        <v/>
      </c>
    </row>
    <row r="258">
      <c r="A258" s="6" t="n"/>
      <c r="B258" s="7" t="n"/>
      <c r="C258" s="7" t="n"/>
      <c r="D258" s="7" t="n"/>
      <c r="E258" s="8" t="n"/>
      <c r="F258" s="8">
        <f>IF(E258="","",IF(C258="Boleta",0,IF(IFERROR(VLOOKUP(D258,Reglas!$A$6:$E$16,4,FALSE),"Sí")="No",0,ROUND(E258*Reglas!$B$3,0))))</f>
        <v/>
      </c>
      <c r="G258" s="9">
        <f>IF(E258="","",E258+N(F258))</f>
        <v/>
      </c>
      <c r="H258" s="10">
        <f>IF(D258="","",IF(C258="Boleta","No",IFERROR(VLOOKUP(D258,Reglas!$A$6:$E$16,2,FALSE),"")))</f>
        <v/>
      </c>
      <c r="I258" s="9">
        <f>IF(E258="","",IF(H258="Sí",N(F258),0))</f>
        <v/>
      </c>
      <c r="J258" s="10">
        <f>IF(D258="","",IFERROR(VLOOKUP(D258,Reglas!$A$6:$E$16,3,FALSE),""))</f>
        <v/>
      </c>
      <c r="K258" s="10">
        <f>IF(D258="","",IF(AND(C258="Boleta",IFERROR(VLOOKUP(D258,Reglas!$A$6:$E$16,2,FALSE),"")="Sí"),"Con boleta no hay crédito: pide factura. ","")&amp;IFERROR(VLOOKUP(D258,Reglas!$A$6:$E$16,5,FALSE),"Elige una categoría de la lista."))</f>
        <v/>
      </c>
    </row>
    <row r="259">
      <c r="A259" s="6" t="n"/>
      <c r="B259" s="7" t="n"/>
      <c r="C259" s="7" t="n"/>
      <c r="D259" s="7" t="n"/>
      <c r="E259" s="8" t="n"/>
      <c r="F259" s="8">
        <f>IF(E259="","",IF(C259="Boleta",0,IF(IFERROR(VLOOKUP(D259,Reglas!$A$6:$E$16,4,FALSE),"Sí")="No",0,ROUND(E259*Reglas!$B$3,0))))</f>
        <v/>
      </c>
      <c r="G259" s="9">
        <f>IF(E259="","",E259+N(F259))</f>
        <v/>
      </c>
      <c r="H259" s="10">
        <f>IF(D259="","",IF(C259="Boleta","No",IFERROR(VLOOKUP(D259,Reglas!$A$6:$E$16,2,FALSE),"")))</f>
        <v/>
      </c>
      <c r="I259" s="9">
        <f>IF(E259="","",IF(H259="Sí",N(F259),0))</f>
        <v/>
      </c>
      <c r="J259" s="10">
        <f>IF(D259="","",IFERROR(VLOOKUP(D259,Reglas!$A$6:$E$16,3,FALSE),""))</f>
        <v/>
      </c>
      <c r="K259" s="10">
        <f>IF(D259="","",IF(AND(C259="Boleta",IFERROR(VLOOKUP(D259,Reglas!$A$6:$E$16,2,FALSE),"")="Sí"),"Con boleta no hay crédito: pide factura. ","")&amp;IFERROR(VLOOKUP(D259,Reglas!$A$6:$E$16,5,FALSE),"Elige una categoría de la lista."))</f>
        <v/>
      </c>
    </row>
    <row r="260">
      <c r="A260" s="6" t="n"/>
      <c r="B260" s="7" t="n"/>
      <c r="C260" s="7" t="n"/>
      <c r="D260" s="7" t="n"/>
      <c r="E260" s="8" t="n"/>
      <c r="F260" s="8">
        <f>IF(E260="","",IF(C260="Boleta",0,IF(IFERROR(VLOOKUP(D260,Reglas!$A$6:$E$16,4,FALSE),"Sí")="No",0,ROUND(E260*Reglas!$B$3,0))))</f>
        <v/>
      </c>
      <c r="G260" s="9">
        <f>IF(E260="","",E260+N(F260))</f>
        <v/>
      </c>
      <c r="H260" s="10">
        <f>IF(D260="","",IF(C260="Boleta","No",IFERROR(VLOOKUP(D260,Reglas!$A$6:$E$16,2,FALSE),"")))</f>
        <v/>
      </c>
      <c r="I260" s="9">
        <f>IF(E260="","",IF(H260="Sí",N(F260),0))</f>
        <v/>
      </c>
      <c r="J260" s="10">
        <f>IF(D260="","",IFERROR(VLOOKUP(D260,Reglas!$A$6:$E$16,3,FALSE),""))</f>
        <v/>
      </c>
      <c r="K260" s="10">
        <f>IF(D260="","",IF(AND(C260="Boleta",IFERROR(VLOOKUP(D260,Reglas!$A$6:$E$16,2,FALSE),"")="Sí"),"Con boleta no hay crédito: pide factura. ","")&amp;IFERROR(VLOOKUP(D260,Reglas!$A$6:$E$16,5,FALSE),"Elige una categoría de la lista."))</f>
        <v/>
      </c>
    </row>
    <row r="261">
      <c r="A261" s="6" t="n"/>
      <c r="B261" s="7" t="n"/>
      <c r="C261" s="7" t="n"/>
      <c r="D261" s="7" t="n"/>
      <c r="E261" s="8" t="n"/>
      <c r="F261" s="8">
        <f>IF(E261="","",IF(C261="Boleta",0,IF(IFERROR(VLOOKUP(D261,Reglas!$A$6:$E$16,4,FALSE),"Sí")="No",0,ROUND(E261*Reglas!$B$3,0))))</f>
        <v/>
      </c>
      <c r="G261" s="9">
        <f>IF(E261="","",E261+N(F261))</f>
        <v/>
      </c>
      <c r="H261" s="10">
        <f>IF(D261="","",IF(C261="Boleta","No",IFERROR(VLOOKUP(D261,Reglas!$A$6:$E$16,2,FALSE),"")))</f>
        <v/>
      </c>
      <c r="I261" s="9">
        <f>IF(E261="","",IF(H261="Sí",N(F261),0))</f>
        <v/>
      </c>
      <c r="J261" s="10">
        <f>IF(D261="","",IFERROR(VLOOKUP(D261,Reglas!$A$6:$E$16,3,FALSE),""))</f>
        <v/>
      </c>
      <c r="K261" s="10">
        <f>IF(D261="","",IF(AND(C261="Boleta",IFERROR(VLOOKUP(D261,Reglas!$A$6:$E$16,2,FALSE),"")="Sí"),"Con boleta no hay crédito: pide factura. ","")&amp;IFERROR(VLOOKUP(D261,Reglas!$A$6:$E$16,5,FALSE),"Elige una categoría de la lista."))</f>
        <v/>
      </c>
    </row>
    <row r="262">
      <c r="A262" s="6" t="n"/>
      <c r="B262" s="7" t="n"/>
      <c r="C262" s="7" t="n"/>
      <c r="D262" s="7" t="n"/>
      <c r="E262" s="8" t="n"/>
      <c r="F262" s="8">
        <f>IF(E262="","",IF(C262="Boleta",0,IF(IFERROR(VLOOKUP(D262,Reglas!$A$6:$E$16,4,FALSE),"Sí")="No",0,ROUND(E262*Reglas!$B$3,0))))</f>
        <v/>
      </c>
      <c r="G262" s="9">
        <f>IF(E262="","",E262+N(F262))</f>
        <v/>
      </c>
      <c r="H262" s="10">
        <f>IF(D262="","",IF(C262="Boleta","No",IFERROR(VLOOKUP(D262,Reglas!$A$6:$E$16,2,FALSE),"")))</f>
        <v/>
      </c>
      <c r="I262" s="9">
        <f>IF(E262="","",IF(H262="Sí",N(F262),0))</f>
        <v/>
      </c>
      <c r="J262" s="10">
        <f>IF(D262="","",IFERROR(VLOOKUP(D262,Reglas!$A$6:$E$16,3,FALSE),""))</f>
        <v/>
      </c>
      <c r="K262" s="10">
        <f>IF(D262="","",IF(AND(C262="Boleta",IFERROR(VLOOKUP(D262,Reglas!$A$6:$E$16,2,FALSE),"")="Sí"),"Con boleta no hay crédito: pide factura. ","")&amp;IFERROR(VLOOKUP(D262,Reglas!$A$6:$E$16,5,FALSE),"Elige una categoría de la lista."))</f>
        <v/>
      </c>
    </row>
    <row r="263">
      <c r="A263" s="6" t="n"/>
      <c r="B263" s="7" t="n"/>
      <c r="C263" s="7" t="n"/>
      <c r="D263" s="7" t="n"/>
      <c r="E263" s="8" t="n"/>
      <c r="F263" s="8">
        <f>IF(E263="","",IF(C263="Boleta",0,IF(IFERROR(VLOOKUP(D263,Reglas!$A$6:$E$16,4,FALSE),"Sí")="No",0,ROUND(E263*Reglas!$B$3,0))))</f>
        <v/>
      </c>
      <c r="G263" s="9">
        <f>IF(E263="","",E263+N(F263))</f>
        <v/>
      </c>
      <c r="H263" s="10">
        <f>IF(D263="","",IF(C263="Boleta","No",IFERROR(VLOOKUP(D263,Reglas!$A$6:$E$16,2,FALSE),"")))</f>
        <v/>
      </c>
      <c r="I263" s="9">
        <f>IF(E263="","",IF(H263="Sí",N(F263),0))</f>
        <v/>
      </c>
      <c r="J263" s="10">
        <f>IF(D263="","",IFERROR(VLOOKUP(D263,Reglas!$A$6:$E$16,3,FALSE),""))</f>
        <v/>
      </c>
      <c r="K263" s="10">
        <f>IF(D263="","",IF(AND(C263="Boleta",IFERROR(VLOOKUP(D263,Reglas!$A$6:$E$16,2,FALSE),"")="Sí"),"Con boleta no hay crédito: pide factura. ","")&amp;IFERROR(VLOOKUP(D263,Reglas!$A$6:$E$16,5,FALSE),"Elige una categoría de la lista."))</f>
        <v/>
      </c>
    </row>
    <row r="264">
      <c r="A264" s="6" t="n"/>
      <c r="B264" s="7" t="n"/>
      <c r="C264" s="7" t="n"/>
      <c r="D264" s="7" t="n"/>
      <c r="E264" s="8" t="n"/>
      <c r="F264" s="8">
        <f>IF(E264="","",IF(C264="Boleta",0,IF(IFERROR(VLOOKUP(D264,Reglas!$A$6:$E$16,4,FALSE),"Sí")="No",0,ROUND(E264*Reglas!$B$3,0))))</f>
        <v/>
      </c>
      <c r="G264" s="9">
        <f>IF(E264="","",E264+N(F264))</f>
        <v/>
      </c>
      <c r="H264" s="10">
        <f>IF(D264="","",IF(C264="Boleta","No",IFERROR(VLOOKUP(D264,Reglas!$A$6:$E$16,2,FALSE),"")))</f>
        <v/>
      </c>
      <c r="I264" s="9">
        <f>IF(E264="","",IF(H264="Sí",N(F264),0))</f>
        <v/>
      </c>
      <c r="J264" s="10">
        <f>IF(D264="","",IFERROR(VLOOKUP(D264,Reglas!$A$6:$E$16,3,FALSE),""))</f>
        <v/>
      </c>
      <c r="K264" s="10">
        <f>IF(D264="","",IF(AND(C264="Boleta",IFERROR(VLOOKUP(D264,Reglas!$A$6:$E$16,2,FALSE),"")="Sí"),"Con boleta no hay crédito: pide factura. ","")&amp;IFERROR(VLOOKUP(D264,Reglas!$A$6:$E$16,5,FALSE),"Elige una categoría de la lista."))</f>
        <v/>
      </c>
    </row>
    <row r="265">
      <c r="A265" s="6" t="n"/>
      <c r="B265" s="7" t="n"/>
      <c r="C265" s="7" t="n"/>
      <c r="D265" s="7" t="n"/>
      <c r="E265" s="8" t="n"/>
      <c r="F265" s="8">
        <f>IF(E265="","",IF(C265="Boleta",0,IF(IFERROR(VLOOKUP(D265,Reglas!$A$6:$E$16,4,FALSE),"Sí")="No",0,ROUND(E265*Reglas!$B$3,0))))</f>
        <v/>
      </c>
      <c r="G265" s="9">
        <f>IF(E265="","",E265+N(F265))</f>
        <v/>
      </c>
      <c r="H265" s="10">
        <f>IF(D265="","",IF(C265="Boleta","No",IFERROR(VLOOKUP(D265,Reglas!$A$6:$E$16,2,FALSE),"")))</f>
        <v/>
      </c>
      <c r="I265" s="9">
        <f>IF(E265="","",IF(H265="Sí",N(F265),0))</f>
        <v/>
      </c>
      <c r="J265" s="10">
        <f>IF(D265="","",IFERROR(VLOOKUP(D265,Reglas!$A$6:$E$16,3,FALSE),""))</f>
        <v/>
      </c>
      <c r="K265" s="10">
        <f>IF(D265="","",IF(AND(C265="Boleta",IFERROR(VLOOKUP(D265,Reglas!$A$6:$E$16,2,FALSE),"")="Sí"),"Con boleta no hay crédito: pide factura. ","")&amp;IFERROR(VLOOKUP(D265,Reglas!$A$6:$E$16,5,FALSE),"Elige una categoría de la lista."))</f>
        <v/>
      </c>
    </row>
    <row r="266">
      <c r="A266" s="6" t="n"/>
      <c r="B266" s="7" t="n"/>
      <c r="C266" s="7" t="n"/>
      <c r="D266" s="7" t="n"/>
      <c r="E266" s="8" t="n"/>
      <c r="F266" s="8">
        <f>IF(E266="","",IF(C266="Boleta",0,IF(IFERROR(VLOOKUP(D266,Reglas!$A$6:$E$16,4,FALSE),"Sí")="No",0,ROUND(E266*Reglas!$B$3,0))))</f>
        <v/>
      </c>
      <c r="G266" s="9">
        <f>IF(E266="","",E266+N(F266))</f>
        <v/>
      </c>
      <c r="H266" s="10">
        <f>IF(D266="","",IF(C266="Boleta","No",IFERROR(VLOOKUP(D266,Reglas!$A$6:$E$16,2,FALSE),"")))</f>
        <v/>
      </c>
      <c r="I266" s="9">
        <f>IF(E266="","",IF(H266="Sí",N(F266),0))</f>
        <v/>
      </c>
      <c r="J266" s="10">
        <f>IF(D266="","",IFERROR(VLOOKUP(D266,Reglas!$A$6:$E$16,3,FALSE),""))</f>
        <v/>
      </c>
      <c r="K266" s="10">
        <f>IF(D266="","",IF(AND(C266="Boleta",IFERROR(VLOOKUP(D266,Reglas!$A$6:$E$16,2,FALSE),"")="Sí"),"Con boleta no hay crédito: pide factura. ","")&amp;IFERROR(VLOOKUP(D266,Reglas!$A$6:$E$16,5,FALSE),"Elige una categoría de la lista."))</f>
        <v/>
      </c>
    </row>
    <row r="267">
      <c r="A267" s="6" t="n"/>
      <c r="B267" s="7" t="n"/>
      <c r="C267" s="7" t="n"/>
      <c r="D267" s="7" t="n"/>
      <c r="E267" s="8" t="n"/>
      <c r="F267" s="8">
        <f>IF(E267="","",IF(C267="Boleta",0,IF(IFERROR(VLOOKUP(D267,Reglas!$A$6:$E$16,4,FALSE),"Sí")="No",0,ROUND(E267*Reglas!$B$3,0))))</f>
        <v/>
      </c>
      <c r="G267" s="9">
        <f>IF(E267="","",E267+N(F267))</f>
        <v/>
      </c>
      <c r="H267" s="10">
        <f>IF(D267="","",IF(C267="Boleta","No",IFERROR(VLOOKUP(D267,Reglas!$A$6:$E$16,2,FALSE),"")))</f>
        <v/>
      </c>
      <c r="I267" s="9">
        <f>IF(E267="","",IF(H267="Sí",N(F267),0))</f>
        <v/>
      </c>
      <c r="J267" s="10">
        <f>IF(D267="","",IFERROR(VLOOKUP(D267,Reglas!$A$6:$E$16,3,FALSE),""))</f>
        <v/>
      </c>
      <c r="K267" s="10">
        <f>IF(D267="","",IF(AND(C267="Boleta",IFERROR(VLOOKUP(D267,Reglas!$A$6:$E$16,2,FALSE),"")="Sí"),"Con boleta no hay crédito: pide factura. ","")&amp;IFERROR(VLOOKUP(D267,Reglas!$A$6:$E$16,5,FALSE),"Elige una categoría de la lista."))</f>
        <v/>
      </c>
    </row>
    <row r="268">
      <c r="A268" s="6" t="n"/>
      <c r="B268" s="7" t="n"/>
      <c r="C268" s="7" t="n"/>
      <c r="D268" s="7" t="n"/>
      <c r="E268" s="8" t="n"/>
      <c r="F268" s="8">
        <f>IF(E268="","",IF(C268="Boleta",0,IF(IFERROR(VLOOKUP(D268,Reglas!$A$6:$E$16,4,FALSE),"Sí")="No",0,ROUND(E268*Reglas!$B$3,0))))</f>
        <v/>
      </c>
      <c r="G268" s="9">
        <f>IF(E268="","",E268+N(F268))</f>
        <v/>
      </c>
      <c r="H268" s="10">
        <f>IF(D268="","",IF(C268="Boleta","No",IFERROR(VLOOKUP(D268,Reglas!$A$6:$E$16,2,FALSE),"")))</f>
        <v/>
      </c>
      <c r="I268" s="9">
        <f>IF(E268="","",IF(H268="Sí",N(F268),0))</f>
        <v/>
      </c>
      <c r="J268" s="10">
        <f>IF(D268="","",IFERROR(VLOOKUP(D268,Reglas!$A$6:$E$16,3,FALSE),""))</f>
        <v/>
      </c>
      <c r="K268" s="10">
        <f>IF(D268="","",IF(AND(C268="Boleta",IFERROR(VLOOKUP(D268,Reglas!$A$6:$E$16,2,FALSE),"")="Sí"),"Con boleta no hay crédito: pide factura. ","")&amp;IFERROR(VLOOKUP(D268,Reglas!$A$6:$E$16,5,FALSE),"Elige una categoría de la lista."))</f>
        <v/>
      </c>
    </row>
    <row r="269">
      <c r="A269" s="6" t="n"/>
      <c r="B269" s="7" t="n"/>
      <c r="C269" s="7" t="n"/>
      <c r="D269" s="7" t="n"/>
      <c r="E269" s="8" t="n"/>
      <c r="F269" s="8">
        <f>IF(E269="","",IF(C269="Boleta",0,IF(IFERROR(VLOOKUP(D269,Reglas!$A$6:$E$16,4,FALSE),"Sí")="No",0,ROUND(E269*Reglas!$B$3,0))))</f>
        <v/>
      </c>
      <c r="G269" s="9">
        <f>IF(E269="","",E269+N(F269))</f>
        <v/>
      </c>
      <c r="H269" s="10">
        <f>IF(D269="","",IF(C269="Boleta","No",IFERROR(VLOOKUP(D269,Reglas!$A$6:$E$16,2,FALSE),"")))</f>
        <v/>
      </c>
      <c r="I269" s="9">
        <f>IF(E269="","",IF(H269="Sí",N(F269),0))</f>
        <v/>
      </c>
      <c r="J269" s="10">
        <f>IF(D269="","",IFERROR(VLOOKUP(D269,Reglas!$A$6:$E$16,3,FALSE),""))</f>
        <v/>
      </c>
      <c r="K269" s="10">
        <f>IF(D269="","",IF(AND(C269="Boleta",IFERROR(VLOOKUP(D269,Reglas!$A$6:$E$16,2,FALSE),"")="Sí"),"Con boleta no hay crédito: pide factura. ","")&amp;IFERROR(VLOOKUP(D269,Reglas!$A$6:$E$16,5,FALSE),"Elige una categoría de la lista."))</f>
        <v/>
      </c>
    </row>
    <row r="270">
      <c r="A270" s="6" t="n"/>
      <c r="B270" s="7" t="n"/>
      <c r="C270" s="7" t="n"/>
      <c r="D270" s="7" t="n"/>
      <c r="E270" s="8" t="n"/>
      <c r="F270" s="8">
        <f>IF(E270="","",IF(C270="Boleta",0,IF(IFERROR(VLOOKUP(D270,Reglas!$A$6:$E$16,4,FALSE),"Sí")="No",0,ROUND(E270*Reglas!$B$3,0))))</f>
        <v/>
      </c>
      <c r="G270" s="9">
        <f>IF(E270="","",E270+N(F270))</f>
        <v/>
      </c>
      <c r="H270" s="10">
        <f>IF(D270="","",IF(C270="Boleta","No",IFERROR(VLOOKUP(D270,Reglas!$A$6:$E$16,2,FALSE),"")))</f>
        <v/>
      </c>
      <c r="I270" s="9">
        <f>IF(E270="","",IF(H270="Sí",N(F270),0))</f>
        <v/>
      </c>
      <c r="J270" s="10">
        <f>IF(D270="","",IFERROR(VLOOKUP(D270,Reglas!$A$6:$E$16,3,FALSE),""))</f>
        <v/>
      </c>
      <c r="K270" s="10">
        <f>IF(D270="","",IF(AND(C270="Boleta",IFERROR(VLOOKUP(D270,Reglas!$A$6:$E$16,2,FALSE),"")="Sí"),"Con boleta no hay crédito: pide factura. ","")&amp;IFERROR(VLOOKUP(D270,Reglas!$A$6:$E$16,5,FALSE),"Elige una categoría de la lista."))</f>
        <v/>
      </c>
    </row>
    <row r="271">
      <c r="A271" s="6" t="n"/>
      <c r="B271" s="7" t="n"/>
      <c r="C271" s="7" t="n"/>
      <c r="D271" s="7" t="n"/>
      <c r="E271" s="8" t="n"/>
      <c r="F271" s="8">
        <f>IF(E271="","",IF(C271="Boleta",0,IF(IFERROR(VLOOKUP(D271,Reglas!$A$6:$E$16,4,FALSE),"Sí")="No",0,ROUND(E271*Reglas!$B$3,0))))</f>
        <v/>
      </c>
      <c r="G271" s="9">
        <f>IF(E271="","",E271+N(F271))</f>
        <v/>
      </c>
      <c r="H271" s="10">
        <f>IF(D271="","",IF(C271="Boleta","No",IFERROR(VLOOKUP(D271,Reglas!$A$6:$E$16,2,FALSE),"")))</f>
        <v/>
      </c>
      <c r="I271" s="9">
        <f>IF(E271="","",IF(H271="Sí",N(F271),0))</f>
        <v/>
      </c>
      <c r="J271" s="10">
        <f>IF(D271="","",IFERROR(VLOOKUP(D271,Reglas!$A$6:$E$16,3,FALSE),""))</f>
        <v/>
      </c>
      <c r="K271" s="10">
        <f>IF(D271="","",IF(AND(C271="Boleta",IFERROR(VLOOKUP(D271,Reglas!$A$6:$E$16,2,FALSE),"")="Sí"),"Con boleta no hay crédito: pide factura. ","")&amp;IFERROR(VLOOKUP(D271,Reglas!$A$6:$E$16,5,FALSE),"Elige una categoría de la lista."))</f>
        <v/>
      </c>
    </row>
    <row r="272">
      <c r="A272" s="6" t="n"/>
      <c r="B272" s="7" t="n"/>
      <c r="C272" s="7" t="n"/>
      <c r="D272" s="7" t="n"/>
      <c r="E272" s="8" t="n"/>
      <c r="F272" s="8">
        <f>IF(E272="","",IF(C272="Boleta",0,IF(IFERROR(VLOOKUP(D272,Reglas!$A$6:$E$16,4,FALSE),"Sí")="No",0,ROUND(E272*Reglas!$B$3,0))))</f>
        <v/>
      </c>
      <c r="G272" s="9">
        <f>IF(E272="","",E272+N(F272))</f>
        <v/>
      </c>
      <c r="H272" s="10">
        <f>IF(D272="","",IF(C272="Boleta","No",IFERROR(VLOOKUP(D272,Reglas!$A$6:$E$16,2,FALSE),"")))</f>
        <v/>
      </c>
      <c r="I272" s="9">
        <f>IF(E272="","",IF(H272="Sí",N(F272),0))</f>
        <v/>
      </c>
      <c r="J272" s="10">
        <f>IF(D272="","",IFERROR(VLOOKUP(D272,Reglas!$A$6:$E$16,3,FALSE),""))</f>
        <v/>
      </c>
      <c r="K272" s="10">
        <f>IF(D272="","",IF(AND(C272="Boleta",IFERROR(VLOOKUP(D272,Reglas!$A$6:$E$16,2,FALSE),"")="Sí"),"Con boleta no hay crédito: pide factura. ","")&amp;IFERROR(VLOOKUP(D272,Reglas!$A$6:$E$16,5,FALSE),"Elige una categoría de la lista."))</f>
        <v/>
      </c>
    </row>
    <row r="273">
      <c r="A273" s="6" t="n"/>
      <c r="B273" s="7" t="n"/>
      <c r="C273" s="7" t="n"/>
      <c r="D273" s="7" t="n"/>
      <c r="E273" s="8" t="n"/>
      <c r="F273" s="8">
        <f>IF(E273="","",IF(C273="Boleta",0,IF(IFERROR(VLOOKUP(D273,Reglas!$A$6:$E$16,4,FALSE),"Sí")="No",0,ROUND(E273*Reglas!$B$3,0))))</f>
        <v/>
      </c>
      <c r="G273" s="9">
        <f>IF(E273="","",E273+N(F273))</f>
        <v/>
      </c>
      <c r="H273" s="10">
        <f>IF(D273="","",IF(C273="Boleta","No",IFERROR(VLOOKUP(D273,Reglas!$A$6:$E$16,2,FALSE),"")))</f>
        <v/>
      </c>
      <c r="I273" s="9">
        <f>IF(E273="","",IF(H273="Sí",N(F273),0))</f>
        <v/>
      </c>
      <c r="J273" s="10">
        <f>IF(D273="","",IFERROR(VLOOKUP(D273,Reglas!$A$6:$E$16,3,FALSE),""))</f>
        <v/>
      </c>
      <c r="K273" s="10">
        <f>IF(D273="","",IF(AND(C273="Boleta",IFERROR(VLOOKUP(D273,Reglas!$A$6:$E$16,2,FALSE),"")="Sí"),"Con boleta no hay crédito: pide factura. ","")&amp;IFERROR(VLOOKUP(D273,Reglas!$A$6:$E$16,5,FALSE),"Elige una categoría de la lista."))</f>
        <v/>
      </c>
    </row>
    <row r="274">
      <c r="A274" s="6" t="n"/>
      <c r="B274" s="7" t="n"/>
      <c r="C274" s="7" t="n"/>
      <c r="D274" s="7" t="n"/>
      <c r="E274" s="8" t="n"/>
      <c r="F274" s="8">
        <f>IF(E274="","",IF(C274="Boleta",0,IF(IFERROR(VLOOKUP(D274,Reglas!$A$6:$E$16,4,FALSE),"Sí")="No",0,ROUND(E274*Reglas!$B$3,0))))</f>
        <v/>
      </c>
      <c r="G274" s="9">
        <f>IF(E274="","",E274+N(F274))</f>
        <v/>
      </c>
      <c r="H274" s="10">
        <f>IF(D274="","",IF(C274="Boleta","No",IFERROR(VLOOKUP(D274,Reglas!$A$6:$E$16,2,FALSE),"")))</f>
        <v/>
      </c>
      <c r="I274" s="9">
        <f>IF(E274="","",IF(H274="Sí",N(F274),0))</f>
        <v/>
      </c>
      <c r="J274" s="10">
        <f>IF(D274="","",IFERROR(VLOOKUP(D274,Reglas!$A$6:$E$16,3,FALSE),""))</f>
        <v/>
      </c>
      <c r="K274" s="10">
        <f>IF(D274="","",IF(AND(C274="Boleta",IFERROR(VLOOKUP(D274,Reglas!$A$6:$E$16,2,FALSE),"")="Sí"),"Con boleta no hay crédito: pide factura. ","")&amp;IFERROR(VLOOKUP(D274,Reglas!$A$6:$E$16,5,FALSE),"Elige una categoría de la lista."))</f>
        <v/>
      </c>
    </row>
    <row r="275">
      <c r="A275" s="6" t="n"/>
      <c r="B275" s="7" t="n"/>
      <c r="C275" s="7" t="n"/>
      <c r="D275" s="7" t="n"/>
      <c r="E275" s="8" t="n"/>
      <c r="F275" s="8">
        <f>IF(E275="","",IF(C275="Boleta",0,IF(IFERROR(VLOOKUP(D275,Reglas!$A$6:$E$16,4,FALSE),"Sí")="No",0,ROUND(E275*Reglas!$B$3,0))))</f>
        <v/>
      </c>
      <c r="G275" s="9">
        <f>IF(E275="","",E275+N(F275))</f>
        <v/>
      </c>
      <c r="H275" s="10">
        <f>IF(D275="","",IF(C275="Boleta","No",IFERROR(VLOOKUP(D275,Reglas!$A$6:$E$16,2,FALSE),"")))</f>
        <v/>
      </c>
      <c r="I275" s="9">
        <f>IF(E275="","",IF(H275="Sí",N(F275),0))</f>
        <v/>
      </c>
      <c r="J275" s="10">
        <f>IF(D275="","",IFERROR(VLOOKUP(D275,Reglas!$A$6:$E$16,3,FALSE),""))</f>
        <v/>
      </c>
      <c r="K275" s="10">
        <f>IF(D275="","",IF(AND(C275="Boleta",IFERROR(VLOOKUP(D275,Reglas!$A$6:$E$16,2,FALSE),"")="Sí"),"Con boleta no hay crédito: pide factura. ","")&amp;IFERROR(VLOOKUP(D275,Reglas!$A$6:$E$16,5,FALSE),"Elige una categoría de la lista."))</f>
        <v/>
      </c>
    </row>
    <row r="276">
      <c r="A276" s="6" t="n"/>
      <c r="B276" s="7" t="n"/>
      <c r="C276" s="7" t="n"/>
      <c r="D276" s="7" t="n"/>
      <c r="E276" s="8" t="n"/>
      <c r="F276" s="8">
        <f>IF(E276="","",IF(C276="Boleta",0,IF(IFERROR(VLOOKUP(D276,Reglas!$A$6:$E$16,4,FALSE),"Sí")="No",0,ROUND(E276*Reglas!$B$3,0))))</f>
        <v/>
      </c>
      <c r="G276" s="9">
        <f>IF(E276="","",E276+N(F276))</f>
        <v/>
      </c>
      <c r="H276" s="10">
        <f>IF(D276="","",IF(C276="Boleta","No",IFERROR(VLOOKUP(D276,Reglas!$A$6:$E$16,2,FALSE),"")))</f>
        <v/>
      </c>
      <c r="I276" s="9">
        <f>IF(E276="","",IF(H276="Sí",N(F276),0))</f>
        <v/>
      </c>
      <c r="J276" s="10">
        <f>IF(D276="","",IFERROR(VLOOKUP(D276,Reglas!$A$6:$E$16,3,FALSE),""))</f>
        <v/>
      </c>
      <c r="K276" s="10">
        <f>IF(D276="","",IF(AND(C276="Boleta",IFERROR(VLOOKUP(D276,Reglas!$A$6:$E$16,2,FALSE),"")="Sí"),"Con boleta no hay crédito: pide factura. ","")&amp;IFERROR(VLOOKUP(D276,Reglas!$A$6:$E$16,5,FALSE),"Elige una categoría de la lista."))</f>
        <v/>
      </c>
    </row>
    <row r="277">
      <c r="A277" s="6" t="n"/>
      <c r="B277" s="7" t="n"/>
      <c r="C277" s="7" t="n"/>
      <c r="D277" s="7" t="n"/>
      <c r="E277" s="8" t="n"/>
      <c r="F277" s="8">
        <f>IF(E277="","",IF(C277="Boleta",0,IF(IFERROR(VLOOKUP(D277,Reglas!$A$6:$E$16,4,FALSE),"Sí")="No",0,ROUND(E277*Reglas!$B$3,0))))</f>
        <v/>
      </c>
      <c r="G277" s="9">
        <f>IF(E277="","",E277+N(F277))</f>
        <v/>
      </c>
      <c r="H277" s="10">
        <f>IF(D277="","",IF(C277="Boleta","No",IFERROR(VLOOKUP(D277,Reglas!$A$6:$E$16,2,FALSE),"")))</f>
        <v/>
      </c>
      <c r="I277" s="9">
        <f>IF(E277="","",IF(H277="Sí",N(F277),0))</f>
        <v/>
      </c>
      <c r="J277" s="10">
        <f>IF(D277="","",IFERROR(VLOOKUP(D277,Reglas!$A$6:$E$16,3,FALSE),""))</f>
        <v/>
      </c>
      <c r="K277" s="10">
        <f>IF(D277="","",IF(AND(C277="Boleta",IFERROR(VLOOKUP(D277,Reglas!$A$6:$E$16,2,FALSE),"")="Sí"),"Con boleta no hay crédito: pide factura. ","")&amp;IFERROR(VLOOKUP(D277,Reglas!$A$6:$E$16,5,FALSE),"Elige una categoría de la lista."))</f>
        <v/>
      </c>
    </row>
    <row r="278">
      <c r="A278" s="6" t="n"/>
      <c r="B278" s="7" t="n"/>
      <c r="C278" s="7" t="n"/>
      <c r="D278" s="7" t="n"/>
      <c r="E278" s="8" t="n"/>
      <c r="F278" s="8">
        <f>IF(E278="","",IF(C278="Boleta",0,IF(IFERROR(VLOOKUP(D278,Reglas!$A$6:$E$16,4,FALSE),"Sí")="No",0,ROUND(E278*Reglas!$B$3,0))))</f>
        <v/>
      </c>
      <c r="G278" s="9">
        <f>IF(E278="","",E278+N(F278))</f>
        <v/>
      </c>
      <c r="H278" s="10">
        <f>IF(D278="","",IF(C278="Boleta","No",IFERROR(VLOOKUP(D278,Reglas!$A$6:$E$16,2,FALSE),"")))</f>
        <v/>
      </c>
      <c r="I278" s="9">
        <f>IF(E278="","",IF(H278="Sí",N(F278),0))</f>
        <v/>
      </c>
      <c r="J278" s="10">
        <f>IF(D278="","",IFERROR(VLOOKUP(D278,Reglas!$A$6:$E$16,3,FALSE),""))</f>
        <v/>
      </c>
      <c r="K278" s="10">
        <f>IF(D278="","",IF(AND(C278="Boleta",IFERROR(VLOOKUP(D278,Reglas!$A$6:$E$16,2,FALSE),"")="Sí"),"Con boleta no hay crédito: pide factura. ","")&amp;IFERROR(VLOOKUP(D278,Reglas!$A$6:$E$16,5,FALSE),"Elige una categoría de la lista."))</f>
        <v/>
      </c>
    </row>
    <row r="279">
      <c r="A279" s="6" t="n"/>
      <c r="B279" s="7" t="n"/>
      <c r="C279" s="7" t="n"/>
      <c r="D279" s="7" t="n"/>
      <c r="E279" s="8" t="n"/>
      <c r="F279" s="8">
        <f>IF(E279="","",IF(C279="Boleta",0,IF(IFERROR(VLOOKUP(D279,Reglas!$A$6:$E$16,4,FALSE),"Sí")="No",0,ROUND(E279*Reglas!$B$3,0))))</f>
        <v/>
      </c>
      <c r="G279" s="9">
        <f>IF(E279="","",E279+N(F279))</f>
        <v/>
      </c>
      <c r="H279" s="10">
        <f>IF(D279="","",IF(C279="Boleta","No",IFERROR(VLOOKUP(D279,Reglas!$A$6:$E$16,2,FALSE),"")))</f>
        <v/>
      </c>
      <c r="I279" s="9">
        <f>IF(E279="","",IF(H279="Sí",N(F279),0))</f>
        <v/>
      </c>
      <c r="J279" s="10">
        <f>IF(D279="","",IFERROR(VLOOKUP(D279,Reglas!$A$6:$E$16,3,FALSE),""))</f>
        <v/>
      </c>
      <c r="K279" s="10">
        <f>IF(D279="","",IF(AND(C279="Boleta",IFERROR(VLOOKUP(D279,Reglas!$A$6:$E$16,2,FALSE),"")="Sí"),"Con boleta no hay crédito: pide factura. ","")&amp;IFERROR(VLOOKUP(D279,Reglas!$A$6:$E$16,5,FALSE),"Elige una categoría de la lista."))</f>
        <v/>
      </c>
    </row>
    <row r="280">
      <c r="A280" s="6" t="n"/>
      <c r="B280" s="7" t="n"/>
      <c r="C280" s="7" t="n"/>
      <c r="D280" s="7" t="n"/>
      <c r="E280" s="8" t="n"/>
      <c r="F280" s="8">
        <f>IF(E280="","",IF(C280="Boleta",0,IF(IFERROR(VLOOKUP(D280,Reglas!$A$6:$E$16,4,FALSE),"Sí")="No",0,ROUND(E280*Reglas!$B$3,0))))</f>
        <v/>
      </c>
      <c r="G280" s="9">
        <f>IF(E280="","",E280+N(F280))</f>
        <v/>
      </c>
      <c r="H280" s="10">
        <f>IF(D280="","",IF(C280="Boleta","No",IFERROR(VLOOKUP(D280,Reglas!$A$6:$E$16,2,FALSE),"")))</f>
        <v/>
      </c>
      <c r="I280" s="9">
        <f>IF(E280="","",IF(H280="Sí",N(F280),0))</f>
        <v/>
      </c>
      <c r="J280" s="10">
        <f>IF(D280="","",IFERROR(VLOOKUP(D280,Reglas!$A$6:$E$16,3,FALSE),""))</f>
        <v/>
      </c>
      <c r="K280" s="10">
        <f>IF(D280="","",IF(AND(C280="Boleta",IFERROR(VLOOKUP(D280,Reglas!$A$6:$E$16,2,FALSE),"")="Sí"),"Con boleta no hay crédito: pide factura. ","")&amp;IFERROR(VLOOKUP(D280,Reglas!$A$6:$E$16,5,FALSE),"Elige una categoría de la lista."))</f>
        <v/>
      </c>
    </row>
    <row r="281">
      <c r="A281" s="6" t="n"/>
      <c r="B281" s="7" t="n"/>
      <c r="C281" s="7" t="n"/>
      <c r="D281" s="7" t="n"/>
      <c r="E281" s="8" t="n"/>
      <c r="F281" s="8">
        <f>IF(E281="","",IF(C281="Boleta",0,IF(IFERROR(VLOOKUP(D281,Reglas!$A$6:$E$16,4,FALSE),"Sí")="No",0,ROUND(E281*Reglas!$B$3,0))))</f>
        <v/>
      </c>
      <c r="G281" s="9">
        <f>IF(E281="","",E281+N(F281))</f>
        <v/>
      </c>
      <c r="H281" s="10">
        <f>IF(D281="","",IF(C281="Boleta","No",IFERROR(VLOOKUP(D281,Reglas!$A$6:$E$16,2,FALSE),"")))</f>
        <v/>
      </c>
      <c r="I281" s="9">
        <f>IF(E281="","",IF(H281="Sí",N(F281),0))</f>
        <v/>
      </c>
      <c r="J281" s="10">
        <f>IF(D281="","",IFERROR(VLOOKUP(D281,Reglas!$A$6:$E$16,3,FALSE),""))</f>
        <v/>
      </c>
      <c r="K281" s="10">
        <f>IF(D281="","",IF(AND(C281="Boleta",IFERROR(VLOOKUP(D281,Reglas!$A$6:$E$16,2,FALSE),"")="Sí"),"Con boleta no hay crédito: pide factura. ","")&amp;IFERROR(VLOOKUP(D281,Reglas!$A$6:$E$16,5,FALSE),"Elige una categoría de la lista."))</f>
        <v/>
      </c>
    </row>
    <row r="282">
      <c r="A282" s="6" t="n"/>
      <c r="B282" s="7" t="n"/>
      <c r="C282" s="7" t="n"/>
      <c r="D282" s="7" t="n"/>
      <c r="E282" s="8" t="n"/>
      <c r="F282" s="8">
        <f>IF(E282="","",IF(C282="Boleta",0,IF(IFERROR(VLOOKUP(D282,Reglas!$A$6:$E$16,4,FALSE),"Sí")="No",0,ROUND(E282*Reglas!$B$3,0))))</f>
        <v/>
      </c>
      <c r="G282" s="9">
        <f>IF(E282="","",E282+N(F282))</f>
        <v/>
      </c>
      <c r="H282" s="10">
        <f>IF(D282="","",IF(C282="Boleta","No",IFERROR(VLOOKUP(D282,Reglas!$A$6:$E$16,2,FALSE),"")))</f>
        <v/>
      </c>
      <c r="I282" s="9">
        <f>IF(E282="","",IF(H282="Sí",N(F282),0))</f>
        <v/>
      </c>
      <c r="J282" s="10">
        <f>IF(D282="","",IFERROR(VLOOKUP(D282,Reglas!$A$6:$E$16,3,FALSE),""))</f>
        <v/>
      </c>
      <c r="K282" s="10">
        <f>IF(D282="","",IF(AND(C282="Boleta",IFERROR(VLOOKUP(D282,Reglas!$A$6:$E$16,2,FALSE),"")="Sí"),"Con boleta no hay crédito: pide factura. ","")&amp;IFERROR(VLOOKUP(D282,Reglas!$A$6:$E$16,5,FALSE),"Elige una categoría de la lista."))</f>
        <v/>
      </c>
    </row>
    <row r="283">
      <c r="A283" s="6" t="n"/>
      <c r="B283" s="7" t="n"/>
      <c r="C283" s="7" t="n"/>
      <c r="D283" s="7" t="n"/>
      <c r="E283" s="8" t="n"/>
      <c r="F283" s="8">
        <f>IF(E283="","",IF(C283="Boleta",0,IF(IFERROR(VLOOKUP(D283,Reglas!$A$6:$E$16,4,FALSE),"Sí")="No",0,ROUND(E283*Reglas!$B$3,0))))</f>
        <v/>
      </c>
      <c r="G283" s="9">
        <f>IF(E283="","",E283+N(F283))</f>
        <v/>
      </c>
      <c r="H283" s="10">
        <f>IF(D283="","",IF(C283="Boleta","No",IFERROR(VLOOKUP(D283,Reglas!$A$6:$E$16,2,FALSE),"")))</f>
        <v/>
      </c>
      <c r="I283" s="9">
        <f>IF(E283="","",IF(H283="Sí",N(F283),0))</f>
        <v/>
      </c>
      <c r="J283" s="10">
        <f>IF(D283="","",IFERROR(VLOOKUP(D283,Reglas!$A$6:$E$16,3,FALSE),""))</f>
        <v/>
      </c>
      <c r="K283" s="10">
        <f>IF(D283="","",IF(AND(C283="Boleta",IFERROR(VLOOKUP(D283,Reglas!$A$6:$E$16,2,FALSE),"")="Sí"),"Con boleta no hay crédito: pide factura. ","")&amp;IFERROR(VLOOKUP(D283,Reglas!$A$6:$E$16,5,FALSE),"Elige una categoría de la lista."))</f>
        <v/>
      </c>
    </row>
    <row r="284">
      <c r="A284" s="6" t="n"/>
      <c r="B284" s="7" t="n"/>
      <c r="C284" s="7" t="n"/>
      <c r="D284" s="7" t="n"/>
      <c r="E284" s="8" t="n"/>
      <c r="F284" s="8">
        <f>IF(E284="","",IF(C284="Boleta",0,IF(IFERROR(VLOOKUP(D284,Reglas!$A$6:$E$16,4,FALSE),"Sí")="No",0,ROUND(E284*Reglas!$B$3,0))))</f>
        <v/>
      </c>
      <c r="G284" s="9">
        <f>IF(E284="","",E284+N(F284))</f>
        <v/>
      </c>
      <c r="H284" s="10">
        <f>IF(D284="","",IF(C284="Boleta","No",IFERROR(VLOOKUP(D284,Reglas!$A$6:$E$16,2,FALSE),"")))</f>
        <v/>
      </c>
      <c r="I284" s="9">
        <f>IF(E284="","",IF(H284="Sí",N(F284),0))</f>
        <v/>
      </c>
      <c r="J284" s="10">
        <f>IF(D284="","",IFERROR(VLOOKUP(D284,Reglas!$A$6:$E$16,3,FALSE),""))</f>
        <v/>
      </c>
      <c r="K284" s="10">
        <f>IF(D284="","",IF(AND(C284="Boleta",IFERROR(VLOOKUP(D284,Reglas!$A$6:$E$16,2,FALSE),"")="Sí"),"Con boleta no hay crédito: pide factura. ","")&amp;IFERROR(VLOOKUP(D284,Reglas!$A$6:$E$16,5,FALSE),"Elige una categoría de la lista."))</f>
        <v/>
      </c>
    </row>
    <row r="285">
      <c r="A285" s="6" t="n"/>
      <c r="B285" s="7" t="n"/>
      <c r="C285" s="7" t="n"/>
      <c r="D285" s="7" t="n"/>
      <c r="E285" s="8" t="n"/>
      <c r="F285" s="8">
        <f>IF(E285="","",IF(C285="Boleta",0,IF(IFERROR(VLOOKUP(D285,Reglas!$A$6:$E$16,4,FALSE),"Sí")="No",0,ROUND(E285*Reglas!$B$3,0))))</f>
        <v/>
      </c>
      <c r="G285" s="9">
        <f>IF(E285="","",E285+N(F285))</f>
        <v/>
      </c>
      <c r="H285" s="10">
        <f>IF(D285="","",IF(C285="Boleta","No",IFERROR(VLOOKUP(D285,Reglas!$A$6:$E$16,2,FALSE),"")))</f>
        <v/>
      </c>
      <c r="I285" s="9">
        <f>IF(E285="","",IF(H285="Sí",N(F285),0))</f>
        <v/>
      </c>
      <c r="J285" s="10">
        <f>IF(D285="","",IFERROR(VLOOKUP(D285,Reglas!$A$6:$E$16,3,FALSE),""))</f>
        <v/>
      </c>
      <c r="K285" s="10">
        <f>IF(D285="","",IF(AND(C285="Boleta",IFERROR(VLOOKUP(D285,Reglas!$A$6:$E$16,2,FALSE),"")="Sí"),"Con boleta no hay crédito: pide factura. ","")&amp;IFERROR(VLOOKUP(D285,Reglas!$A$6:$E$16,5,FALSE),"Elige una categoría de la lista."))</f>
        <v/>
      </c>
    </row>
    <row r="286">
      <c r="A286" s="6" t="n"/>
      <c r="B286" s="7" t="n"/>
      <c r="C286" s="7" t="n"/>
      <c r="D286" s="7" t="n"/>
      <c r="E286" s="8" t="n"/>
      <c r="F286" s="8">
        <f>IF(E286="","",IF(C286="Boleta",0,IF(IFERROR(VLOOKUP(D286,Reglas!$A$6:$E$16,4,FALSE),"Sí")="No",0,ROUND(E286*Reglas!$B$3,0))))</f>
        <v/>
      </c>
      <c r="G286" s="9">
        <f>IF(E286="","",E286+N(F286))</f>
        <v/>
      </c>
      <c r="H286" s="10">
        <f>IF(D286="","",IF(C286="Boleta","No",IFERROR(VLOOKUP(D286,Reglas!$A$6:$E$16,2,FALSE),"")))</f>
        <v/>
      </c>
      <c r="I286" s="9">
        <f>IF(E286="","",IF(H286="Sí",N(F286),0))</f>
        <v/>
      </c>
      <c r="J286" s="10">
        <f>IF(D286="","",IFERROR(VLOOKUP(D286,Reglas!$A$6:$E$16,3,FALSE),""))</f>
        <v/>
      </c>
      <c r="K286" s="10">
        <f>IF(D286="","",IF(AND(C286="Boleta",IFERROR(VLOOKUP(D286,Reglas!$A$6:$E$16,2,FALSE),"")="Sí"),"Con boleta no hay crédito: pide factura. ","")&amp;IFERROR(VLOOKUP(D286,Reglas!$A$6:$E$16,5,FALSE),"Elige una categoría de la lista."))</f>
        <v/>
      </c>
    </row>
    <row r="287">
      <c r="A287" s="6" t="n"/>
      <c r="B287" s="7" t="n"/>
      <c r="C287" s="7" t="n"/>
      <c r="D287" s="7" t="n"/>
      <c r="E287" s="8" t="n"/>
      <c r="F287" s="8">
        <f>IF(E287="","",IF(C287="Boleta",0,IF(IFERROR(VLOOKUP(D287,Reglas!$A$6:$E$16,4,FALSE),"Sí")="No",0,ROUND(E287*Reglas!$B$3,0))))</f>
        <v/>
      </c>
      <c r="G287" s="9">
        <f>IF(E287="","",E287+N(F287))</f>
        <v/>
      </c>
      <c r="H287" s="10">
        <f>IF(D287="","",IF(C287="Boleta","No",IFERROR(VLOOKUP(D287,Reglas!$A$6:$E$16,2,FALSE),"")))</f>
        <v/>
      </c>
      <c r="I287" s="9">
        <f>IF(E287="","",IF(H287="Sí",N(F287),0))</f>
        <v/>
      </c>
      <c r="J287" s="10">
        <f>IF(D287="","",IFERROR(VLOOKUP(D287,Reglas!$A$6:$E$16,3,FALSE),""))</f>
        <v/>
      </c>
      <c r="K287" s="10">
        <f>IF(D287="","",IF(AND(C287="Boleta",IFERROR(VLOOKUP(D287,Reglas!$A$6:$E$16,2,FALSE),"")="Sí"),"Con boleta no hay crédito: pide factura. ","")&amp;IFERROR(VLOOKUP(D287,Reglas!$A$6:$E$16,5,FALSE),"Elige una categoría de la lista."))</f>
        <v/>
      </c>
    </row>
    <row r="288">
      <c r="A288" s="6" t="n"/>
      <c r="B288" s="7" t="n"/>
      <c r="C288" s="7" t="n"/>
      <c r="D288" s="7" t="n"/>
      <c r="E288" s="8" t="n"/>
      <c r="F288" s="8">
        <f>IF(E288="","",IF(C288="Boleta",0,IF(IFERROR(VLOOKUP(D288,Reglas!$A$6:$E$16,4,FALSE),"Sí")="No",0,ROUND(E288*Reglas!$B$3,0))))</f>
        <v/>
      </c>
      <c r="G288" s="9">
        <f>IF(E288="","",E288+N(F288))</f>
        <v/>
      </c>
      <c r="H288" s="10">
        <f>IF(D288="","",IF(C288="Boleta","No",IFERROR(VLOOKUP(D288,Reglas!$A$6:$E$16,2,FALSE),"")))</f>
        <v/>
      </c>
      <c r="I288" s="9">
        <f>IF(E288="","",IF(H288="Sí",N(F288),0))</f>
        <v/>
      </c>
      <c r="J288" s="10">
        <f>IF(D288="","",IFERROR(VLOOKUP(D288,Reglas!$A$6:$E$16,3,FALSE),""))</f>
        <v/>
      </c>
      <c r="K288" s="10">
        <f>IF(D288="","",IF(AND(C288="Boleta",IFERROR(VLOOKUP(D288,Reglas!$A$6:$E$16,2,FALSE),"")="Sí"),"Con boleta no hay crédito: pide factura. ","")&amp;IFERROR(VLOOKUP(D288,Reglas!$A$6:$E$16,5,FALSE),"Elige una categoría de la lista."))</f>
        <v/>
      </c>
    </row>
    <row r="289">
      <c r="A289" s="6" t="n"/>
      <c r="B289" s="7" t="n"/>
      <c r="C289" s="7" t="n"/>
      <c r="D289" s="7" t="n"/>
      <c r="E289" s="8" t="n"/>
      <c r="F289" s="8">
        <f>IF(E289="","",IF(C289="Boleta",0,IF(IFERROR(VLOOKUP(D289,Reglas!$A$6:$E$16,4,FALSE),"Sí")="No",0,ROUND(E289*Reglas!$B$3,0))))</f>
        <v/>
      </c>
      <c r="G289" s="9">
        <f>IF(E289="","",E289+N(F289))</f>
        <v/>
      </c>
      <c r="H289" s="10">
        <f>IF(D289="","",IF(C289="Boleta","No",IFERROR(VLOOKUP(D289,Reglas!$A$6:$E$16,2,FALSE),"")))</f>
        <v/>
      </c>
      <c r="I289" s="9">
        <f>IF(E289="","",IF(H289="Sí",N(F289),0))</f>
        <v/>
      </c>
      <c r="J289" s="10">
        <f>IF(D289="","",IFERROR(VLOOKUP(D289,Reglas!$A$6:$E$16,3,FALSE),""))</f>
        <v/>
      </c>
      <c r="K289" s="10">
        <f>IF(D289="","",IF(AND(C289="Boleta",IFERROR(VLOOKUP(D289,Reglas!$A$6:$E$16,2,FALSE),"")="Sí"),"Con boleta no hay crédito: pide factura. ","")&amp;IFERROR(VLOOKUP(D289,Reglas!$A$6:$E$16,5,FALSE),"Elige una categoría de la lista."))</f>
        <v/>
      </c>
    </row>
    <row r="290">
      <c r="A290" s="6" t="n"/>
      <c r="B290" s="7" t="n"/>
      <c r="C290" s="7" t="n"/>
      <c r="D290" s="7" t="n"/>
      <c r="E290" s="8" t="n"/>
      <c r="F290" s="8">
        <f>IF(E290="","",IF(C290="Boleta",0,IF(IFERROR(VLOOKUP(D290,Reglas!$A$6:$E$16,4,FALSE),"Sí")="No",0,ROUND(E290*Reglas!$B$3,0))))</f>
        <v/>
      </c>
      <c r="G290" s="9">
        <f>IF(E290="","",E290+N(F290))</f>
        <v/>
      </c>
      <c r="H290" s="10">
        <f>IF(D290="","",IF(C290="Boleta","No",IFERROR(VLOOKUP(D290,Reglas!$A$6:$E$16,2,FALSE),"")))</f>
        <v/>
      </c>
      <c r="I290" s="9">
        <f>IF(E290="","",IF(H290="Sí",N(F290),0))</f>
        <v/>
      </c>
      <c r="J290" s="10">
        <f>IF(D290="","",IFERROR(VLOOKUP(D290,Reglas!$A$6:$E$16,3,FALSE),""))</f>
        <v/>
      </c>
      <c r="K290" s="10">
        <f>IF(D290="","",IF(AND(C290="Boleta",IFERROR(VLOOKUP(D290,Reglas!$A$6:$E$16,2,FALSE),"")="Sí"),"Con boleta no hay crédito: pide factura. ","")&amp;IFERROR(VLOOKUP(D290,Reglas!$A$6:$E$16,5,FALSE),"Elige una categoría de la lista."))</f>
        <v/>
      </c>
    </row>
    <row r="291">
      <c r="A291" s="6" t="n"/>
      <c r="B291" s="7" t="n"/>
      <c r="C291" s="7" t="n"/>
      <c r="D291" s="7" t="n"/>
      <c r="E291" s="8" t="n"/>
      <c r="F291" s="8">
        <f>IF(E291="","",IF(C291="Boleta",0,IF(IFERROR(VLOOKUP(D291,Reglas!$A$6:$E$16,4,FALSE),"Sí")="No",0,ROUND(E291*Reglas!$B$3,0))))</f>
        <v/>
      </c>
      <c r="G291" s="9">
        <f>IF(E291="","",E291+N(F291))</f>
        <v/>
      </c>
      <c r="H291" s="10">
        <f>IF(D291="","",IF(C291="Boleta","No",IFERROR(VLOOKUP(D291,Reglas!$A$6:$E$16,2,FALSE),"")))</f>
        <v/>
      </c>
      <c r="I291" s="9">
        <f>IF(E291="","",IF(H291="Sí",N(F291),0))</f>
        <v/>
      </c>
      <c r="J291" s="10">
        <f>IF(D291="","",IFERROR(VLOOKUP(D291,Reglas!$A$6:$E$16,3,FALSE),""))</f>
        <v/>
      </c>
      <c r="K291" s="10">
        <f>IF(D291="","",IF(AND(C291="Boleta",IFERROR(VLOOKUP(D291,Reglas!$A$6:$E$16,2,FALSE),"")="Sí"),"Con boleta no hay crédito: pide factura. ","")&amp;IFERROR(VLOOKUP(D291,Reglas!$A$6:$E$16,5,FALSE),"Elige una categoría de la lista."))</f>
        <v/>
      </c>
    </row>
    <row r="292">
      <c r="A292" s="6" t="n"/>
      <c r="B292" s="7" t="n"/>
      <c r="C292" s="7" t="n"/>
      <c r="D292" s="7" t="n"/>
      <c r="E292" s="8" t="n"/>
      <c r="F292" s="8">
        <f>IF(E292="","",IF(C292="Boleta",0,IF(IFERROR(VLOOKUP(D292,Reglas!$A$6:$E$16,4,FALSE),"Sí")="No",0,ROUND(E292*Reglas!$B$3,0))))</f>
        <v/>
      </c>
      <c r="G292" s="9">
        <f>IF(E292="","",E292+N(F292))</f>
        <v/>
      </c>
      <c r="H292" s="10">
        <f>IF(D292="","",IF(C292="Boleta","No",IFERROR(VLOOKUP(D292,Reglas!$A$6:$E$16,2,FALSE),"")))</f>
        <v/>
      </c>
      <c r="I292" s="9">
        <f>IF(E292="","",IF(H292="Sí",N(F292),0))</f>
        <v/>
      </c>
      <c r="J292" s="10">
        <f>IF(D292="","",IFERROR(VLOOKUP(D292,Reglas!$A$6:$E$16,3,FALSE),""))</f>
        <v/>
      </c>
      <c r="K292" s="10">
        <f>IF(D292="","",IF(AND(C292="Boleta",IFERROR(VLOOKUP(D292,Reglas!$A$6:$E$16,2,FALSE),"")="Sí"),"Con boleta no hay crédito: pide factura. ","")&amp;IFERROR(VLOOKUP(D292,Reglas!$A$6:$E$16,5,FALSE),"Elige una categoría de la lista."))</f>
        <v/>
      </c>
    </row>
    <row r="293">
      <c r="A293" s="6" t="n"/>
      <c r="B293" s="7" t="n"/>
      <c r="C293" s="7" t="n"/>
      <c r="D293" s="7" t="n"/>
      <c r="E293" s="8" t="n"/>
      <c r="F293" s="8">
        <f>IF(E293="","",IF(C293="Boleta",0,IF(IFERROR(VLOOKUP(D293,Reglas!$A$6:$E$16,4,FALSE),"Sí")="No",0,ROUND(E293*Reglas!$B$3,0))))</f>
        <v/>
      </c>
      <c r="G293" s="9">
        <f>IF(E293="","",E293+N(F293))</f>
        <v/>
      </c>
      <c r="H293" s="10">
        <f>IF(D293="","",IF(C293="Boleta","No",IFERROR(VLOOKUP(D293,Reglas!$A$6:$E$16,2,FALSE),"")))</f>
        <v/>
      </c>
      <c r="I293" s="9">
        <f>IF(E293="","",IF(H293="Sí",N(F293),0))</f>
        <v/>
      </c>
      <c r="J293" s="10">
        <f>IF(D293="","",IFERROR(VLOOKUP(D293,Reglas!$A$6:$E$16,3,FALSE),""))</f>
        <v/>
      </c>
      <c r="K293" s="10">
        <f>IF(D293="","",IF(AND(C293="Boleta",IFERROR(VLOOKUP(D293,Reglas!$A$6:$E$16,2,FALSE),"")="Sí"),"Con boleta no hay crédito: pide factura. ","")&amp;IFERROR(VLOOKUP(D293,Reglas!$A$6:$E$16,5,FALSE),"Elige una categoría de la lista."))</f>
        <v/>
      </c>
    </row>
    <row r="294">
      <c r="A294" s="6" t="n"/>
      <c r="B294" s="7" t="n"/>
      <c r="C294" s="7" t="n"/>
      <c r="D294" s="7" t="n"/>
      <c r="E294" s="8" t="n"/>
      <c r="F294" s="8">
        <f>IF(E294="","",IF(C294="Boleta",0,IF(IFERROR(VLOOKUP(D294,Reglas!$A$6:$E$16,4,FALSE),"Sí")="No",0,ROUND(E294*Reglas!$B$3,0))))</f>
        <v/>
      </c>
      <c r="G294" s="9">
        <f>IF(E294="","",E294+N(F294))</f>
        <v/>
      </c>
      <c r="H294" s="10">
        <f>IF(D294="","",IF(C294="Boleta","No",IFERROR(VLOOKUP(D294,Reglas!$A$6:$E$16,2,FALSE),"")))</f>
        <v/>
      </c>
      <c r="I294" s="9">
        <f>IF(E294="","",IF(H294="Sí",N(F294),0))</f>
        <v/>
      </c>
      <c r="J294" s="10">
        <f>IF(D294="","",IFERROR(VLOOKUP(D294,Reglas!$A$6:$E$16,3,FALSE),""))</f>
        <v/>
      </c>
      <c r="K294" s="10">
        <f>IF(D294="","",IF(AND(C294="Boleta",IFERROR(VLOOKUP(D294,Reglas!$A$6:$E$16,2,FALSE),"")="Sí"),"Con boleta no hay crédito: pide factura. ","")&amp;IFERROR(VLOOKUP(D294,Reglas!$A$6:$E$16,5,FALSE),"Elige una categoría de la lista."))</f>
        <v/>
      </c>
    </row>
    <row r="295">
      <c r="A295" s="6" t="n"/>
      <c r="B295" s="7" t="n"/>
      <c r="C295" s="7" t="n"/>
      <c r="D295" s="7" t="n"/>
      <c r="E295" s="8" t="n"/>
      <c r="F295" s="8">
        <f>IF(E295="","",IF(C295="Boleta",0,IF(IFERROR(VLOOKUP(D295,Reglas!$A$6:$E$16,4,FALSE),"Sí")="No",0,ROUND(E295*Reglas!$B$3,0))))</f>
        <v/>
      </c>
      <c r="G295" s="9">
        <f>IF(E295="","",E295+N(F295))</f>
        <v/>
      </c>
      <c r="H295" s="10">
        <f>IF(D295="","",IF(C295="Boleta","No",IFERROR(VLOOKUP(D295,Reglas!$A$6:$E$16,2,FALSE),"")))</f>
        <v/>
      </c>
      <c r="I295" s="9">
        <f>IF(E295="","",IF(H295="Sí",N(F295),0))</f>
        <v/>
      </c>
      <c r="J295" s="10">
        <f>IF(D295="","",IFERROR(VLOOKUP(D295,Reglas!$A$6:$E$16,3,FALSE),""))</f>
        <v/>
      </c>
      <c r="K295" s="10">
        <f>IF(D295="","",IF(AND(C295="Boleta",IFERROR(VLOOKUP(D295,Reglas!$A$6:$E$16,2,FALSE),"")="Sí"),"Con boleta no hay crédito: pide factura. ","")&amp;IFERROR(VLOOKUP(D295,Reglas!$A$6:$E$16,5,FALSE),"Elige una categoría de la lista."))</f>
        <v/>
      </c>
    </row>
    <row r="296">
      <c r="A296" s="6" t="n"/>
      <c r="B296" s="7" t="n"/>
      <c r="C296" s="7" t="n"/>
      <c r="D296" s="7" t="n"/>
      <c r="E296" s="8" t="n"/>
      <c r="F296" s="8">
        <f>IF(E296="","",IF(C296="Boleta",0,IF(IFERROR(VLOOKUP(D296,Reglas!$A$6:$E$16,4,FALSE),"Sí")="No",0,ROUND(E296*Reglas!$B$3,0))))</f>
        <v/>
      </c>
      <c r="G296" s="9">
        <f>IF(E296="","",E296+N(F296))</f>
        <v/>
      </c>
      <c r="H296" s="10">
        <f>IF(D296="","",IF(C296="Boleta","No",IFERROR(VLOOKUP(D296,Reglas!$A$6:$E$16,2,FALSE),"")))</f>
        <v/>
      </c>
      <c r="I296" s="9">
        <f>IF(E296="","",IF(H296="Sí",N(F296),0))</f>
        <v/>
      </c>
      <c r="J296" s="10">
        <f>IF(D296="","",IFERROR(VLOOKUP(D296,Reglas!$A$6:$E$16,3,FALSE),""))</f>
        <v/>
      </c>
      <c r="K296" s="10">
        <f>IF(D296="","",IF(AND(C296="Boleta",IFERROR(VLOOKUP(D296,Reglas!$A$6:$E$16,2,FALSE),"")="Sí"),"Con boleta no hay crédito: pide factura. ","")&amp;IFERROR(VLOOKUP(D296,Reglas!$A$6:$E$16,5,FALSE),"Elige una categoría de la lista."))</f>
        <v/>
      </c>
    </row>
    <row r="297">
      <c r="A297" s="6" t="n"/>
      <c r="B297" s="7" t="n"/>
      <c r="C297" s="7" t="n"/>
      <c r="D297" s="7" t="n"/>
      <c r="E297" s="8" t="n"/>
      <c r="F297" s="8">
        <f>IF(E297="","",IF(C297="Boleta",0,IF(IFERROR(VLOOKUP(D297,Reglas!$A$6:$E$16,4,FALSE),"Sí")="No",0,ROUND(E297*Reglas!$B$3,0))))</f>
        <v/>
      </c>
      <c r="G297" s="9">
        <f>IF(E297="","",E297+N(F297))</f>
        <v/>
      </c>
      <c r="H297" s="10">
        <f>IF(D297="","",IF(C297="Boleta","No",IFERROR(VLOOKUP(D297,Reglas!$A$6:$E$16,2,FALSE),"")))</f>
        <v/>
      </c>
      <c r="I297" s="9">
        <f>IF(E297="","",IF(H297="Sí",N(F297),0))</f>
        <v/>
      </c>
      <c r="J297" s="10">
        <f>IF(D297="","",IFERROR(VLOOKUP(D297,Reglas!$A$6:$E$16,3,FALSE),""))</f>
        <v/>
      </c>
      <c r="K297" s="10">
        <f>IF(D297="","",IF(AND(C297="Boleta",IFERROR(VLOOKUP(D297,Reglas!$A$6:$E$16,2,FALSE),"")="Sí"),"Con boleta no hay crédito: pide factura. ","")&amp;IFERROR(VLOOKUP(D297,Reglas!$A$6:$E$16,5,FALSE),"Elige una categoría de la lista."))</f>
        <v/>
      </c>
    </row>
    <row r="298">
      <c r="A298" s="6" t="n"/>
      <c r="B298" s="7" t="n"/>
      <c r="C298" s="7" t="n"/>
      <c r="D298" s="7" t="n"/>
      <c r="E298" s="8" t="n"/>
      <c r="F298" s="8">
        <f>IF(E298="","",IF(C298="Boleta",0,IF(IFERROR(VLOOKUP(D298,Reglas!$A$6:$E$16,4,FALSE),"Sí")="No",0,ROUND(E298*Reglas!$B$3,0))))</f>
        <v/>
      </c>
      <c r="G298" s="9">
        <f>IF(E298="","",E298+N(F298))</f>
        <v/>
      </c>
      <c r="H298" s="10">
        <f>IF(D298="","",IF(C298="Boleta","No",IFERROR(VLOOKUP(D298,Reglas!$A$6:$E$16,2,FALSE),"")))</f>
        <v/>
      </c>
      <c r="I298" s="9">
        <f>IF(E298="","",IF(H298="Sí",N(F298),0))</f>
        <v/>
      </c>
      <c r="J298" s="10">
        <f>IF(D298="","",IFERROR(VLOOKUP(D298,Reglas!$A$6:$E$16,3,FALSE),""))</f>
        <v/>
      </c>
      <c r="K298" s="10">
        <f>IF(D298="","",IF(AND(C298="Boleta",IFERROR(VLOOKUP(D298,Reglas!$A$6:$E$16,2,FALSE),"")="Sí"),"Con boleta no hay crédito: pide factura. ","")&amp;IFERROR(VLOOKUP(D298,Reglas!$A$6:$E$16,5,FALSE),"Elige una categoría de la lista."))</f>
        <v/>
      </c>
    </row>
    <row r="299">
      <c r="A299" s="6" t="n"/>
      <c r="B299" s="7" t="n"/>
      <c r="C299" s="7" t="n"/>
      <c r="D299" s="7" t="n"/>
      <c r="E299" s="8" t="n"/>
      <c r="F299" s="8">
        <f>IF(E299="","",IF(C299="Boleta",0,IF(IFERROR(VLOOKUP(D299,Reglas!$A$6:$E$16,4,FALSE),"Sí")="No",0,ROUND(E299*Reglas!$B$3,0))))</f>
        <v/>
      </c>
      <c r="G299" s="9">
        <f>IF(E299="","",E299+N(F299))</f>
        <v/>
      </c>
      <c r="H299" s="10">
        <f>IF(D299="","",IF(C299="Boleta","No",IFERROR(VLOOKUP(D299,Reglas!$A$6:$E$16,2,FALSE),"")))</f>
        <v/>
      </c>
      <c r="I299" s="9">
        <f>IF(E299="","",IF(H299="Sí",N(F299),0))</f>
        <v/>
      </c>
      <c r="J299" s="10">
        <f>IF(D299="","",IFERROR(VLOOKUP(D299,Reglas!$A$6:$E$16,3,FALSE),""))</f>
        <v/>
      </c>
      <c r="K299" s="10">
        <f>IF(D299="","",IF(AND(C299="Boleta",IFERROR(VLOOKUP(D299,Reglas!$A$6:$E$16,2,FALSE),"")="Sí"),"Con boleta no hay crédito: pide factura. ","")&amp;IFERROR(VLOOKUP(D299,Reglas!$A$6:$E$16,5,FALSE),"Elige una categoría de la lista."))</f>
        <v/>
      </c>
    </row>
    <row r="300">
      <c r="A300" s="6" t="n"/>
      <c r="B300" s="7" t="n"/>
      <c r="C300" s="7" t="n"/>
      <c r="D300" s="7" t="n"/>
      <c r="E300" s="8" t="n"/>
      <c r="F300" s="8">
        <f>IF(E300="","",IF(C300="Boleta",0,IF(IFERROR(VLOOKUP(D300,Reglas!$A$6:$E$16,4,FALSE),"Sí")="No",0,ROUND(E300*Reglas!$B$3,0))))</f>
        <v/>
      </c>
      <c r="G300" s="9">
        <f>IF(E300="","",E300+N(F300))</f>
        <v/>
      </c>
      <c r="H300" s="10">
        <f>IF(D300="","",IF(C300="Boleta","No",IFERROR(VLOOKUP(D300,Reglas!$A$6:$E$16,2,FALSE),"")))</f>
        <v/>
      </c>
      <c r="I300" s="9">
        <f>IF(E300="","",IF(H300="Sí",N(F300),0))</f>
        <v/>
      </c>
      <c r="J300" s="10">
        <f>IF(D300="","",IFERROR(VLOOKUP(D300,Reglas!$A$6:$E$16,3,FALSE),""))</f>
        <v/>
      </c>
      <c r="K300" s="10">
        <f>IF(D300="","",IF(AND(C300="Boleta",IFERROR(VLOOKUP(D300,Reglas!$A$6:$E$16,2,FALSE),"")="Sí"),"Con boleta no hay crédito: pide factura. ","")&amp;IFERROR(VLOOKUP(D300,Reglas!$A$6:$E$16,5,FALSE),"Elige una categoría de la lista."))</f>
        <v/>
      </c>
    </row>
    <row r="301">
      <c r="A301" s="6" t="n"/>
      <c r="B301" s="7" t="n"/>
      <c r="C301" s="7" t="n"/>
      <c r="D301" s="7" t="n"/>
      <c r="E301" s="8" t="n"/>
      <c r="F301" s="8">
        <f>IF(E301="","",IF(C301="Boleta",0,IF(IFERROR(VLOOKUP(D301,Reglas!$A$6:$E$16,4,FALSE),"Sí")="No",0,ROUND(E301*Reglas!$B$3,0))))</f>
        <v/>
      </c>
      <c r="G301" s="9">
        <f>IF(E301="","",E301+N(F301))</f>
        <v/>
      </c>
      <c r="H301" s="10">
        <f>IF(D301="","",IF(C301="Boleta","No",IFERROR(VLOOKUP(D301,Reglas!$A$6:$E$16,2,FALSE),"")))</f>
        <v/>
      </c>
      <c r="I301" s="9">
        <f>IF(E301="","",IF(H301="Sí",N(F301),0))</f>
        <v/>
      </c>
      <c r="J301" s="10">
        <f>IF(D301="","",IFERROR(VLOOKUP(D301,Reglas!$A$6:$E$16,3,FALSE),""))</f>
        <v/>
      </c>
      <c r="K301" s="10">
        <f>IF(D301="","",IF(AND(C301="Boleta",IFERROR(VLOOKUP(D301,Reglas!$A$6:$E$16,2,FALSE),"")="Sí"),"Con boleta no hay crédito: pide factura. ","")&amp;IFERROR(VLOOKUP(D301,Reglas!$A$6:$E$16,5,FALSE),"Elige una categoría de la lista."))</f>
        <v/>
      </c>
    </row>
    <row r="302">
      <c r="A302" s="6" t="n"/>
      <c r="B302" s="7" t="n"/>
      <c r="C302" s="7" t="n"/>
      <c r="D302" s="7" t="n"/>
      <c r="E302" s="8" t="n"/>
      <c r="F302" s="8">
        <f>IF(E302="","",IF(C302="Boleta",0,IF(IFERROR(VLOOKUP(D302,Reglas!$A$6:$E$16,4,FALSE),"Sí")="No",0,ROUND(E302*Reglas!$B$3,0))))</f>
        <v/>
      </c>
      <c r="G302" s="9">
        <f>IF(E302="","",E302+N(F302))</f>
        <v/>
      </c>
      <c r="H302" s="10">
        <f>IF(D302="","",IF(C302="Boleta","No",IFERROR(VLOOKUP(D302,Reglas!$A$6:$E$16,2,FALSE),"")))</f>
        <v/>
      </c>
      <c r="I302" s="9">
        <f>IF(E302="","",IF(H302="Sí",N(F302),0))</f>
        <v/>
      </c>
      <c r="J302" s="10">
        <f>IF(D302="","",IFERROR(VLOOKUP(D302,Reglas!$A$6:$E$16,3,FALSE),""))</f>
        <v/>
      </c>
      <c r="K302" s="10">
        <f>IF(D302="","",IF(AND(C302="Boleta",IFERROR(VLOOKUP(D302,Reglas!$A$6:$E$16,2,FALSE),"")="Sí"),"Con boleta no hay crédito: pide factura. ","")&amp;IFERROR(VLOOKUP(D302,Reglas!$A$6:$E$16,5,FALSE),"Elige una categoría de la lista."))</f>
        <v/>
      </c>
    </row>
    <row r="303">
      <c r="A303" s="6" t="n"/>
      <c r="B303" s="7" t="n"/>
      <c r="C303" s="7" t="n"/>
      <c r="D303" s="7" t="n"/>
      <c r="E303" s="8" t="n"/>
      <c r="F303" s="8">
        <f>IF(E303="","",IF(C303="Boleta",0,IF(IFERROR(VLOOKUP(D303,Reglas!$A$6:$E$16,4,FALSE),"Sí")="No",0,ROUND(E303*Reglas!$B$3,0))))</f>
        <v/>
      </c>
      <c r="G303" s="9">
        <f>IF(E303="","",E303+N(F303))</f>
        <v/>
      </c>
      <c r="H303" s="10">
        <f>IF(D303="","",IF(C303="Boleta","No",IFERROR(VLOOKUP(D303,Reglas!$A$6:$E$16,2,FALSE),"")))</f>
        <v/>
      </c>
      <c r="I303" s="9">
        <f>IF(E303="","",IF(H303="Sí",N(F303),0))</f>
        <v/>
      </c>
      <c r="J303" s="10">
        <f>IF(D303="","",IFERROR(VLOOKUP(D303,Reglas!$A$6:$E$16,3,FALSE),""))</f>
        <v/>
      </c>
      <c r="K303" s="10">
        <f>IF(D303="","",IF(AND(C303="Boleta",IFERROR(VLOOKUP(D303,Reglas!$A$6:$E$16,2,FALSE),"")="Sí"),"Con boleta no hay crédito: pide factura. ","")&amp;IFERROR(VLOOKUP(D303,Reglas!$A$6:$E$16,5,FALSE),"Elige una categoría de la lista."))</f>
        <v/>
      </c>
    </row>
    <row r="304">
      <c r="A304" s="6" t="n"/>
      <c r="B304" s="7" t="n"/>
      <c r="C304" s="7" t="n"/>
      <c r="D304" s="7" t="n"/>
      <c r="E304" s="8" t="n"/>
      <c r="F304" s="8">
        <f>IF(E304="","",IF(C304="Boleta",0,IF(IFERROR(VLOOKUP(D304,Reglas!$A$6:$E$16,4,FALSE),"Sí")="No",0,ROUND(E304*Reglas!$B$3,0))))</f>
        <v/>
      </c>
      <c r="G304" s="9">
        <f>IF(E304="","",E304+N(F304))</f>
        <v/>
      </c>
      <c r="H304" s="10">
        <f>IF(D304="","",IF(C304="Boleta","No",IFERROR(VLOOKUP(D304,Reglas!$A$6:$E$16,2,FALSE),"")))</f>
        <v/>
      </c>
      <c r="I304" s="9">
        <f>IF(E304="","",IF(H304="Sí",N(F304),0))</f>
        <v/>
      </c>
      <c r="J304" s="10">
        <f>IF(D304="","",IFERROR(VLOOKUP(D304,Reglas!$A$6:$E$16,3,FALSE),""))</f>
        <v/>
      </c>
      <c r="K304" s="10">
        <f>IF(D304="","",IF(AND(C304="Boleta",IFERROR(VLOOKUP(D304,Reglas!$A$6:$E$16,2,FALSE),"")="Sí"),"Con boleta no hay crédito: pide factura. ","")&amp;IFERROR(VLOOKUP(D304,Reglas!$A$6:$E$16,5,FALSE),"Elige una categoría de la lista."))</f>
        <v/>
      </c>
    </row>
  </sheetData>
  <autoFilter ref="A4:K304"/>
  <conditionalFormatting sqref="H5:H304">
    <cfRule type="cellIs" priority="1" operator="equal" dxfId="0">
      <formula>"Sí"</formula>
    </cfRule>
    <cfRule type="cellIs" priority="2" operator="equal" dxfId="1">
      <formula>"No"</formula>
    </cfRule>
    <cfRule type="cellIs" priority="3" operator="equal" dxfId="2">
      <formula>"Caso a caso"</formula>
    </cfRule>
  </conditionalFormatting>
  <conditionalFormatting sqref="J5:J304">
    <cfRule type="cellIs" priority="4" operator="equal" dxfId="0">
      <formula>"Sí"</formula>
    </cfRule>
    <cfRule type="cellIs" priority="5" operator="equal" dxfId="1">
      <formula>"No"</formula>
    </cfRule>
    <cfRule type="cellIs" priority="6" operator="equal" dxfId="2">
      <formula>"Caso a caso"</formula>
    </cfRule>
  </conditionalFormatting>
  <dataValidations count="5">
    <dataValidation sqref="A5:A304" showDropDown="0" showInputMessage="0" showErrorMessage="1" allowBlank="1" errorTitle="Fecha" error="Escribe una fecha con día, mes y año." type="date" operator="between">
      <formula1>36526</formula1>
      <formula2>73051</formula2>
    </dataValidation>
    <dataValidation sqref="C5:C304" showDropDown="0" showInputMessage="0" showErrorMessage="1" allowBlank="1" errorTitle="Documento" error="Elige un documento de la lista." type="list">
      <formula1>"Factura,Boleta,Factura de compra,Declaración de importación"</formula1>
    </dataValidation>
    <dataValidation sqref="D5:D304" showDropDown="0" showInputMessage="0" showErrorMessage="1" allowBlank="1" errorTitle="Categoría" error="Elige una categoría de la lista (están en la hoja Reglas)." type="list">
      <formula1>Reglas!$A$6:$A$16</formula1>
    </dataValidation>
    <dataValidation sqref="E5:E304" showDropDown="0" showInputMessage="0" showErrorMessage="1" allowBlank="1" errorTitle="Neto" error="Escribe el neto en pesos, sin signo." type="decimal" operator="greaterThanOrEqual">
      <formula1>0</formula1>
    </dataValidation>
    <dataValidation sqref="F5:F304" showDropDown="0" showInputMessage="1" showErrorMessage="1" allowBlank="1" errorTitle="IVA" error="Escribe el IVA en pesos, sin signo." promptTitle="IVA" prompt="Sugerido: 19% del neto. Si la factura dice otra cifra, escríbela." type="decimal" operator="greaterThanOrEqual">
      <formula1>0</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7"/>
  <sheetViews>
    <sheetView showGridLines="0" workbookViewId="0">
      <selection activeCell="A1" sqref="A1"/>
    </sheetView>
  </sheetViews>
  <sheetFormatPr baseColWidth="8" defaultRowHeight="15"/>
  <cols>
    <col width="34" customWidth="1" min="1" max="1"/>
    <col width="18" customWidth="1" min="2" max="2"/>
    <col width="90" customWidth="1" min="3" max="3"/>
    <col hidden="1" width="13" customWidth="1" min="8" max="8"/>
  </cols>
  <sheetData>
    <row r="1">
      <c r="A1" s="1" t="inlineStr">
        <is>
          <t>Resumen del mes</t>
        </is>
      </c>
      <c r="H1" t="inlineStr">
        <is>
          <t>Meses</t>
        </is>
      </c>
    </row>
    <row r="2">
      <c r="A2" s="3" t="inlineStr">
        <is>
          <t>Elige el mes y el año. Los datos de ejemplo son de octubre de 2026.</t>
        </is>
      </c>
      <c r="H2" t="inlineStr">
        <is>
          <t>Enero</t>
        </is>
      </c>
    </row>
    <row r="3">
      <c r="H3" t="inlineStr">
        <is>
          <t>Febrero</t>
        </is>
      </c>
    </row>
    <row r="4">
      <c r="A4" s="11" t="inlineStr">
        <is>
          <t>Mes</t>
        </is>
      </c>
      <c r="B4" s="12" t="inlineStr">
        <is>
          <t>Octubre</t>
        </is>
      </c>
      <c r="H4" t="inlineStr">
        <is>
          <t>Marzo</t>
        </is>
      </c>
    </row>
    <row r="5">
      <c r="A5" s="11" t="inlineStr">
        <is>
          <t>Año</t>
        </is>
      </c>
      <c r="B5" s="13" t="n">
        <v>2026</v>
      </c>
      <c r="H5" t="inlineStr">
        <is>
          <t>Abril</t>
        </is>
      </c>
    </row>
    <row r="6">
      <c r="A6" s="2" t="inlineStr">
        <is>
          <t>Primer día</t>
        </is>
      </c>
      <c r="B6" s="14">
        <f>DATE($B$5,MATCH($B$4,$H$2:$H$13,0),1)</f>
        <v/>
      </c>
      <c r="H6" t="inlineStr">
        <is>
          <t>Mayo</t>
        </is>
      </c>
    </row>
    <row r="7">
      <c r="A7" s="2" t="inlineStr">
        <is>
          <t>Último día</t>
        </is>
      </c>
      <c r="B7" s="14">
        <f>DATE($B$5,MATCH($B$4,$H$2:$H$13,0)+1,0)</f>
        <v/>
      </c>
      <c r="H7" t="inlineStr">
        <is>
          <t>Junio</t>
        </is>
      </c>
    </row>
    <row r="8">
      <c r="H8" t="inlineStr">
        <is>
          <t>Julio</t>
        </is>
      </c>
    </row>
    <row r="9" ht="32" customHeight="1">
      <c r="A9" s="4" t="inlineStr">
        <is>
          <t>En el mes</t>
        </is>
      </c>
      <c r="B9" s="4" t="inlineStr">
        <is>
          <t>Monto</t>
        </is>
      </c>
      <c r="C9" s="4" t="inlineStr">
        <is>
          <t>Qué significa</t>
        </is>
      </c>
      <c r="H9" t="inlineStr">
        <is>
          <t>Agosto</t>
        </is>
      </c>
    </row>
    <row r="10" ht="24" customHeight="1">
      <c r="A10" s="15" t="inlineStr">
        <is>
          <t>Total de compras</t>
        </is>
      </c>
      <c r="B10" s="16">
        <f>SUMIFS(Gastos!$G:$G,Gastos!$A:$A,"&gt;="&amp;$B$6,Gastos!$A:$A,"&lt;="&amp;$B$7)</f>
        <v/>
      </c>
      <c r="C10" s="17">
        <f>COUNTIFS(Gastos!$A:$A,"&gt;="&amp;$B$6,Gastos!$A:$A,"&lt;="&amp;$B$7)&amp;" compras anotadas en el mes."</f>
        <v/>
      </c>
      <c r="H10" t="inlineStr">
        <is>
          <t>Septiembre</t>
        </is>
      </c>
    </row>
    <row r="11" ht="24" customHeight="1">
      <c r="A11" s="15" t="inlineStr">
        <is>
          <t>IVA a recuperar (crédito fiscal)</t>
        </is>
      </c>
      <c r="B11" s="16">
        <f>SUMIFS(Gastos!$I:$I,Gastos!$A:$A,"&gt;="&amp;$B$6,Gastos!$A:$A,"&lt;="&amp;$B$7)</f>
        <v/>
      </c>
      <c r="C11" s="17" t="inlineStr">
        <is>
          <t>Lo restas del IVA de tus ventas en el F29 de este mes.</t>
        </is>
      </c>
      <c r="H11" t="inlineStr">
        <is>
          <t>Octubre</t>
        </is>
      </c>
    </row>
    <row r="12" ht="24" customHeight="1">
      <c r="A12" s="15" t="inlineStr">
        <is>
          <t>Gastos aceptados</t>
        </is>
      </c>
      <c r="B12" s="16">
        <f>SUMIFS(Gastos!$G:$G,Gastos!$A:$A,"&gt;="&amp;$B$6,Gastos!$A:$A,"&lt;="&amp;$B$7,Gastos!$J:$J,"Sí")-SUMIFS(Gastos!$I:$I,Gastos!$A:$A,"&gt;="&amp;$B$6,Gastos!$A:$A,"&lt;="&amp;$B$7,Gastos!$J:$J,"Sí")</f>
        <v/>
      </c>
      <c r="C12" s="17" t="inlineStr">
        <is>
          <t>Rebajan la utilidad en la renta. El IVA que no recuperas cuenta como parte del gasto.</t>
        </is>
      </c>
      <c r="H12" t="inlineStr">
        <is>
          <t>Noviembre</t>
        </is>
      </c>
    </row>
    <row r="13" ht="24" customHeight="1">
      <c r="A13" s="15" t="inlineStr">
        <is>
          <t>Caso a caso, para revisar</t>
        </is>
      </c>
      <c r="B13" s="16">
        <f>SUMIFS(Gastos!$G:$G,Gastos!$A:$A,"&gt;="&amp;$B$6,Gastos!$A:$A,"&lt;="&amp;$B$7,Gastos!$J:$J,"Caso a caso")</f>
        <v/>
      </c>
      <c r="C13" s="17" t="inlineStr">
        <is>
          <t>Sirven solo si puedes acreditar que son del negocio: revísalos con tu contador.</t>
        </is>
      </c>
      <c r="H13" t="inlineStr">
        <is>
          <t>Diciembre</t>
        </is>
      </c>
    </row>
    <row r="14" ht="24" customHeight="1">
      <c r="A14" s="15" t="inlineStr">
        <is>
          <t>No sirve</t>
        </is>
      </c>
      <c r="B14" s="16">
        <f>SUMIFS(Gastos!$G:$G,Gastos!$A:$A,"&gt;="&amp;$B$6,Gastos!$A:$A,"&lt;="&amp;$B$7,Gastos!$J:$J,"No")</f>
        <v/>
      </c>
      <c r="C14" s="17" t="inlineStr">
        <is>
          <t>Ni crédito ni gasto. Si lo pagó la empresa, es gasto rechazado.</t>
        </is>
      </c>
    </row>
    <row r="15" ht="24" customHeight="1">
      <c r="A15" s="15" t="inlineStr">
        <is>
          <t>Sin categoría</t>
        </is>
      </c>
      <c r="B15" s="16">
        <f>SUMIFS(Gastos!$G:$G,Gastos!$A:$A,"&gt;="&amp;$B$6,Gastos!$A:$A,"&lt;="&amp;$B$7,Gastos!$J:$J,"")</f>
        <v/>
      </c>
      <c r="C15" s="17" t="inlineStr">
        <is>
          <t>Elige la categoría en «Gastos» para clasificar estas compras.</t>
        </is>
      </c>
    </row>
    <row r="17">
      <c r="A17" s="3" t="inlineStr">
        <is>
          <t>Orienta y no reemplaza la revisión de un contador. Lee las advertencias en «Cómo usar».</t>
        </is>
      </c>
    </row>
  </sheetData>
  <sheetProtection selectLockedCells="0" selectUnlockedCells="0" sheet="1" objects="0" insertRows="1" insertHyperlinks="1" autoFilter="1" scenarios="0" formatColumns="0" deleteColumns="1" insertColumns="1" pivotTables="1" deleteRows="1" formatCells="1" formatRows="0" sort="1"/>
  <dataValidations count="2">
    <dataValidation sqref="B4" showDropDown="0" showInputMessage="0" showErrorMessage="1" allowBlank="1" errorTitle="Mes" error="Elige un mes de la lista." type="list">
      <formula1>$H$2:$H$13</formula1>
    </dataValidation>
    <dataValidation sqref="B5" showDropDown="0" showInputMessage="0" showErrorMessage="1" allowBlank="0" errorTitle="Año" error="Escribe el año con cuatro cifras." type="whole" operator="between">
      <formula1>2000</formula1>
      <formula2>2100</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2"/>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16" customWidth="1" min="3" max="3"/>
    <col width="12" customWidth="1" min="4" max="4"/>
    <col width="60" customWidth="1" min="5" max="5"/>
    <col width="44" customWidth="1" min="6" max="6"/>
  </cols>
  <sheetData>
    <row r="1">
      <c r="A1" s="1" t="inlineStr">
        <is>
          <t>Reglas por categoría</t>
        </is>
      </c>
    </row>
    <row r="2">
      <c r="A2" s="3" t="inlineStr">
        <is>
          <t>Actualizadas a octubre de 2026 con la Ley de IVA, la Ley de la Renta y criterios del SII. Hoja protegida sin clave para que no se cambie por error (Google Sheets avisa antes de cambiarla).</t>
        </is>
      </c>
    </row>
    <row r="3">
      <c r="A3" s="11" t="inlineStr">
        <is>
          <t>Tasa del IVA</t>
        </is>
      </c>
      <c r="B3" s="18" t="n">
        <v>0.19</v>
      </c>
    </row>
    <row r="5" ht="32" customHeight="1">
      <c r="A5" s="4" t="inlineStr">
        <is>
          <t>Categoría</t>
        </is>
      </c>
      <c r="B5" s="4" t="inlineStr">
        <is>
          <t>¿Da crédito IVA?</t>
        </is>
      </c>
      <c r="C5" s="4" t="inlineStr">
        <is>
          <t>¿Gasto aceptado?</t>
        </is>
      </c>
      <c r="D5" s="4" t="inlineStr">
        <is>
          <t>¿Lleva IVA?</t>
        </is>
      </c>
      <c r="E5" s="4" t="inlineStr">
        <is>
          <t>Explicación</t>
        </is>
      </c>
      <c r="F5" s="4" t="inlineStr">
        <is>
          <t>De dónde sale</t>
        </is>
      </c>
    </row>
    <row r="6" ht="46" customHeight="1">
      <c r="A6" s="19" t="inlineStr">
        <is>
          <t>Mercadería o insumos del giro</t>
        </is>
      </c>
      <c r="B6" s="20" t="inlineStr">
        <is>
          <t>Sí</t>
        </is>
      </c>
      <c r="C6" s="20" t="inlineStr">
        <is>
          <t>Sí</t>
        </is>
      </c>
      <c r="D6" s="20" t="inlineStr">
        <is>
          <t>Sí</t>
        </is>
      </c>
      <c r="E6" s="20" t="inlineStr">
        <is>
          <t>Da crédito con factura y se rebaja como costo de lo que vendes.</t>
        </is>
      </c>
      <c r="F6" s="20" t="inlineStr">
        <is>
          <t>Art. 23 Ley de IVA; arts. 30 y 31 Ley de la Renta</t>
        </is>
      </c>
    </row>
    <row r="7" ht="46" customHeight="1">
      <c r="A7" s="19" t="inlineStr">
        <is>
          <t>Camioneta, furgón o jeep usado en el giro</t>
        </is>
      </c>
      <c r="B7" s="20" t="inlineStr">
        <is>
          <t>Sí</t>
        </is>
      </c>
      <c r="C7" s="20" t="inlineStr">
        <is>
          <t>Sí</t>
        </is>
      </c>
      <c r="D7" s="20" t="inlineStr">
        <is>
          <t>Sí</t>
        </is>
      </c>
      <c r="E7" s="20" t="inlineStr">
        <is>
          <t>Da crédito y es gasto si lo usas en el negocio, también su combustible y mantención. Si el jeep no tiene caja de cambios manual, el SII no acepta el crédito.</t>
        </is>
      </c>
      <c r="F7" s="20" t="inlineStr">
        <is>
          <t>Art. 23 N°4 Ley de IVA y Oficios SII 1.144 de 2012 y 465 de 2015; art. 31 Ley de la Renta</t>
        </is>
      </c>
    </row>
    <row r="8" ht="46" customHeight="1">
      <c r="A8" s="19" t="inlineStr">
        <is>
          <t>Automóvil, station wagon o similar</t>
        </is>
      </c>
      <c r="B8" s="20" t="inlineStr">
        <is>
          <t>No</t>
        </is>
      </c>
      <c r="C8" s="20" t="inlineStr">
        <is>
          <t>No</t>
        </is>
      </c>
      <c r="D8" s="20" t="inlineStr">
        <is>
          <t>Sí</t>
        </is>
      </c>
      <c r="E8" s="20" t="inlineStr">
        <is>
          <t>Sin crédito y gasto rechazado (compra, arriendo, combustible, seguro y mantención), salvo que vender o arrendar autos sea tu giro.</t>
        </is>
      </c>
      <c r="F8" s="20" t="inlineStr">
        <is>
          <t>Art. 23 N°4 Ley de IVA; art. 31 Ley de la Renta</t>
        </is>
      </c>
    </row>
    <row r="9" ht="46" customHeight="1">
      <c r="A9" s="19" t="inlineStr">
        <is>
          <t>Arriendo de oficina o local sin muebles</t>
        </is>
      </c>
      <c r="B9" s="20" t="inlineStr">
        <is>
          <t>No</t>
        </is>
      </c>
      <c r="C9" s="20" t="inlineStr">
        <is>
          <t>Sí</t>
        </is>
      </c>
      <c r="D9" s="20" t="inlineStr">
        <is>
          <t>No</t>
        </is>
      </c>
      <c r="E9" s="20" t="inlineStr">
        <is>
          <t>No lleva IVA, así que no hay crédito. Es gasto si lo usas en el negocio y tienes contrato.</t>
        </is>
      </c>
      <c r="F9" s="20" t="inlineStr">
        <is>
          <t>Art. 12 letra E N°11 Ley de IVA; art. 31 Ley de la Renta</t>
        </is>
      </c>
    </row>
    <row r="10" ht="46" customHeight="1">
      <c r="A10" s="19" t="inlineStr">
        <is>
          <t>Arriendo de oficina amoblada o con instalaciones</t>
        </is>
      </c>
      <c r="B10" s="20" t="inlineStr">
        <is>
          <t>Sí</t>
        </is>
      </c>
      <c r="C10" s="20" t="inlineStr">
        <is>
          <t>Sí</t>
        </is>
      </c>
      <c r="D10" s="20" t="inlineStr">
        <is>
          <t>Sí</t>
        </is>
      </c>
      <c r="E10" s="20" t="inlineStr">
        <is>
          <t>Lleva IVA: da crédito con factura y es gasto si lo usas en el negocio.</t>
        </is>
      </c>
      <c r="F10" s="20" t="inlineStr">
        <is>
          <t>Art. 8 letra g Ley de IVA; art. 31 Ley de la Renta</t>
        </is>
      </c>
    </row>
    <row r="11" ht="46" customHeight="1">
      <c r="A11" s="19" t="inlineStr">
        <is>
          <t>Colación de trabajadores</t>
        </is>
      </c>
      <c r="B11" s="20" t="inlineStr">
        <is>
          <t>Sí</t>
        </is>
      </c>
      <c r="C11" s="20" t="inlineStr">
        <is>
          <t>Sí</t>
        </is>
      </c>
      <c r="D11" s="20" t="inlineStr">
        <is>
          <t>Sí</t>
        </is>
      </c>
      <c r="E11" s="20" t="inlineStr">
        <is>
          <t>Gasto si el monto es razonable. Da crédito con factura del almuerzo o comida principal en la jornada.</t>
        </is>
      </c>
      <c r="F11" s="20" t="inlineStr">
        <is>
          <t>Oficio SII 1.280 de 2007</t>
        </is>
      </c>
    </row>
    <row r="12" ht="46" customHeight="1">
      <c r="A12" s="19" t="inlineStr">
        <is>
          <t>Regalos a trabajadores</t>
        </is>
      </c>
      <c r="B12" s="20" t="inlineStr">
        <is>
          <t>No</t>
        </is>
      </c>
      <c r="C12" s="20" t="inlineStr">
        <is>
          <t>Sí</t>
        </is>
      </c>
      <c r="D12" s="20" t="inlineStr">
        <is>
          <t>Sí</t>
        </is>
      </c>
      <c r="E12" s="20" t="inlineStr">
        <is>
          <t>Gasto si es para todos y razonable, o si está en el contrato. Su IVA no da crédito.</t>
        </is>
      </c>
      <c r="F12" s="20" t="inlineStr">
        <is>
          <t>Preguntas frecuentes del SII (Oficio 5.556 de 2003)</t>
        </is>
      </c>
    </row>
    <row r="13" ht="46" customHeight="1">
      <c r="A13" s="19" t="inlineStr">
        <is>
          <t>Regalos a clientes</t>
        </is>
      </c>
      <c r="B13" s="20" t="inlineStr">
        <is>
          <t>Caso a caso</t>
        </is>
      </c>
      <c r="C13" s="20" t="inlineStr">
        <is>
          <t>Caso a caso</t>
        </is>
      </c>
      <c r="D13" s="20" t="inlineStr">
        <is>
          <t>Sí</t>
        </is>
      </c>
      <c r="E13" s="20" t="inlineStr">
        <is>
          <t>Puede ser gasto si sirve para mantener clientes y lo acreditas. El crédito de IVA es dudoso.</t>
        </is>
      </c>
      <c r="F13" s="20" t="inlineStr">
        <is>
          <t>Art. 31 Ley de la Renta (Circular SII 53 de 2020); art. 23 Ley de IVA</t>
        </is>
      </c>
    </row>
    <row r="14" ht="46" customHeight="1">
      <c r="A14" s="19" t="inlineStr">
        <is>
          <t>Celular de la empresa</t>
        </is>
      </c>
      <c r="B14" s="20" t="inlineStr">
        <is>
          <t>Caso a caso</t>
        </is>
      </c>
      <c r="C14" s="20" t="inlineStr">
        <is>
          <t>Caso a caso</t>
        </is>
      </c>
      <c r="D14" s="20" t="inlineStr">
        <is>
          <t>Sí</t>
        </is>
      </c>
      <c r="E14" s="20" t="inlineStr">
        <is>
          <t>Hay que acreditar que se usa en el negocio, por ejemplo con el detalle de llamadas. Lo personal es gasto rechazado.</t>
        </is>
      </c>
      <c r="F14" s="20" t="inlineStr">
        <is>
          <t>Arts. 21 y 31 Ley de la Renta</t>
        </is>
      </c>
    </row>
    <row r="15" ht="46" customHeight="1">
      <c r="A15" s="19" t="inlineStr">
        <is>
          <t>Compra personal en supermercado o restaurante</t>
        </is>
      </c>
      <c r="B15" s="20" t="inlineStr">
        <is>
          <t>No</t>
        </is>
      </c>
      <c r="C15" s="20" t="inlineStr">
        <is>
          <t>No</t>
        </is>
      </c>
      <c r="D15" s="20" t="inlineStr">
        <is>
          <t>Sí</t>
        </is>
      </c>
      <c r="E15" s="20" t="inlineStr">
        <is>
          <t>Lo personal no da crédito ni es gasto. Desde marzo de 2025 supermercados y restaurantes no pueden facturarlo.</t>
        </is>
      </c>
      <c r="F15" s="20" t="inlineStr">
        <is>
          <t>Art. 23 N°4 Ley de IVA; Resolución SII 121 de 2024</t>
        </is>
      </c>
    </row>
    <row r="16" ht="76" customHeight="1">
      <c r="A16" s="19" t="inlineStr">
        <is>
          <t>Gastos personales del dueño</t>
        </is>
      </c>
      <c r="B16" s="20" t="inlineStr">
        <is>
          <t>No</t>
        </is>
      </c>
      <c r="C16" s="20" t="inlineStr">
        <is>
          <t>No</t>
        </is>
      </c>
      <c r="D16" s="20" t="inlineStr">
        <is>
          <t>Sí</t>
        </is>
      </c>
      <c r="E16" s="20" t="inlineStr">
        <is>
          <t>Si la empresa paga un gasto personal tuyo, es gasto rechazado. La empresa paga primera categoría sobre ese monto y tú lo sumas a tu global complementario con un recargo de 10%. Si beneficia a un relacionado o no se puede acreditar, la empresa paga además un impuesto único de 40%.</t>
        </is>
      </c>
      <c r="F16" s="20" t="inlineStr">
        <is>
          <t>Arts. 21 y 31 Ley de la Renta; art. 23 N°2 Ley de IVA</t>
        </is>
      </c>
    </row>
    <row r="18">
      <c r="A18" s="21" t="inlineStr">
        <is>
          <t>Según el documento</t>
        </is>
      </c>
    </row>
    <row r="19">
      <c r="A19" s="11" t="inlineStr">
        <is>
          <t>Factura</t>
        </is>
      </c>
      <c r="B19" t="inlineStr">
        <is>
          <t>Da crédito si la categoría lo permite.</t>
        </is>
      </c>
    </row>
    <row r="20">
      <c r="A20" s="11" t="inlineStr">
        <is>
          <t>Boleta</t>
        </is>
      </c>
      <c r="B20" t="inlineStr">
        <is>
          <t>Nunca da crédito: el IVA tiene que venir separado en una factura. Anota en Neto lo que pagaste.</t>
        </is>
      </c>
    </row>
    <row r="21">
      <c r="A21" s="11" t="inlineStr">
        <is>
          <t>Factura de compra</t>
        </is>
      </c>
      <c r="B21" t="inlineStr">
        <is>
          <t>La emites tú y retienes el IVA. Da crédito según la resolución del SII que te aplique.</t>
        </is>
      </c>
    </row>
    <row r="22">
      <c r="A22" s="11" t="inlineStr">
        <is>
          <t>Declaración de importación</t>
        </is>
      </c>
      <c r="B22" t="inlineStr">
        <is>
          <t>El IVA que pagas al importar da crédito si la compra es para el giro.</t>
        </is>
      </c>
    </row>
  </sheetData>
  <sheetProtection selectLockedCells="0" selectUnlockedCells="0" sheet="1" objects="0" insertRows="1" insertHyperlinks="1" autoFilter="1" scenarios="0" formatColumns="0" deleteColumns="1" insertColumns="1" pivotTables="1" deleteRows="1" formatCells="1" formatRows="0" sort="1"/>
  <conditionalFormatting sqref="B6:B16">
    <cfRule type="cellIs" priority="1" operator="equal" dxfId="0">
      <formula>"Sí"</formula>
    </cfRule>
    <cfRule type="cellIs" priority="2" operator="equal" dxfId="1">
      <formula>"No"</formula>
    </cfRule>
    <cfRule type="cellIs" priority="3" operator="equal" dxfId="3">
      <formula>"Caso a caso"</formula>
    </cfRule>
  </conditionalFormatting>
  <conditionalFormatting sqref="C6:C16">
    <cfRule type="cellIs" priority="4" operator="equal" dxfId="0">
      <formula>"Sí"</formula>
    </cfRule>
    <cfRule type="cellIs" priority="5" operator="equal" dxfId="1">
      <formula>"No"</formula>
    </cfRule>
    <cfRule type="cellIs" priority="6" operator="equal" dxfId="3">
      <formula>"Caso a caso"</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4"/>
  <sheetViews>
    <sheetView showGridLines="0" workbookViewId="0">
      <selection activeCell="A1" sqref="A1"/>
    </sheetView>
  </sheetViews>
  <sheetFormatPr baseColWidth="8" defaultRowHeight="15"/>
  <cols>
    <col width="5" customWidth="1" min="1" max="1"/>
    <col width="110" customWidth="1" min="2" max="2"/>
  </cols>
  <sheetData>
    <row r="1">
      <c r="A1" s="1" t="inlineStr">
        <is>
          <t>Cómo usar</t>
        </is>
      </c>
    </row>
    <row r="3" ht="32" customHeight="1">
      <c r="A3" s="11" t="inlineStr">
        <is>
          <t>1.</t>
        </is>
      </c>
      <c r="B3" s="22" t="inlineStr">
        <is>
          <t>En «Gastos», borra las filas de ejemplo: son las que dicen «(ejemplo)» en el proveedor.</t>
        </is>
      </c>
    </row>
    <row r="4" ht="32" customHeight="1">
      <c r="A4" s="11" t="inlineStr">
        <is>
          <t>2.</t>
        </is>
      </c>
      <c r="B4" s="22" t="inlineStr">
        <is>
          <t>Anota cada compra: fecha, proveedor, documento, categoría y neto. Con boleta, anota en Neto lo que pagaste.</t>
        </is>
      </c>
    </row>
    <row r="5" ht="32" customHeight="1">
      <c r="A5" s="11" t="inlineStr">
        <is>
          <t>3.</t>
        </is>
      </c>
      <c r="B5" s="22" t="inlineStr">
        <is>
          <t>Revisa el IVA: la planilla sugiere el 19% del neto. Si la factura dice otra cifra, escribe la de la factura.</t>
        </is>
      </c>
    </row>
    <row r="6" ht="32" customHeight="1">
      <c r="A6" s="11" t="inlineStr">
        <is>
          <t>4.</t>
        </is>
      </c>
      <c r="B6" s="22" t="inlineStr">
        <is>
          <t>Las columnas grises te dicen si la compra da crédito de IVA, si es gasto aceptado y por qué. Las reglas de cada categoría están en «Reglas».</t>
        </is>
      </c>
    </row>
    <row r="7" ht="32" customHeight="1">
      <c r="A7" s="11" t="inlineStr">
        <is>
          <t>5.</t>
        </is>
      </c>
      <c r="B7" s="22" t="inlineStr">
        <is>
          <t>En «Resumen», elige el mes y el año: ves el IVA a recuperar, los gastos aceptados, lo que hay que revisar y lo que no sirve.</t>
        </is>
      </c>
    </row>
    <row r="9">
      <c r="A9" s="21" t="inlineStr">
        <is>
          <t>Antes de usar los números</t>
        </is>
      </c>
    </row>
    <row r="10" ht="32" customHeight="1">
      <c r="A10" s="11" t="inlineStr">
        <is>
          <t>•</t>
        </is>
      </c>
      <c r="B10" s="22" t="inlineStr">
        <is>
          <t>El crédito del IVA se usa en el F29 del mes de la factura. Si la factura llegó tarde por algo que no dependía de ti, puedes usarlo en los dos meses siguientes.</t>
        </is>
      </c>
    </row>
    <row r="11" ht="32" customHeight="1">
      <c r="A11" s="11" t="inlineStr">
        <is>
          <t>•</t>
        </is>
      </c>
      <c r="B11" s="22" t="inlineStr">
        <is>
          <t>Esta planilla orienta: no reemplaza la revisión de un contador. Reglas actualizadas a octubre de 2026.</t>
        </is>
      </c>
    </row>
    <row r="13">
      <c r="B13" s="2" t="inlineStr">
        <is>
          <t>Planilla de Jean Paul Troncoso, Contador Auditor.</t>
        </is>
      </c>
    </row>
    <row r="14">
      <c r="B14" s="23" t="inlineStr">
        <is>
          <t>www.consultor-i-a.com</t>
        </is>
      </c>
    </row>
  </sheetData>
  <hyperlinks>
    <hyperlink xmlns:r="http://schemas.openxmlformats.org/officeDocument/2006/relationships" ref="B14"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Jean Paul Troncoso</dc:creator>
  <dc:title>Gastos del negocio</dc:title>
  <dc:subject>Qué compras dan crédito de IVA y cuáles son gasto aceptado</dc:subject>
  <dcterms:created xsi:type="dcterms:W3CDTF">2026-10-20T16:00:50Z</dcterms:created>
  <dcterms:modified xsi:type="dcterms:W3CDTF">2026-10-20T16:00:50Z</dcterms:modified>
  <cp:lastModifiedBy>Jean Paul Troncoso</cp:lastModifiedBy>
</cp:coreProperties>
</file>