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Por cobrar" sheetId="2" state="visible" r:id="rId2"/>
    <sheet name="Movimientos" sheetId="3" state="visible" r:id="rId3"/>
    <sheet name="Por pagar" sheetId="4" state="visible" r:id="rId4"/>
    <sheet name="Cómo usar" sheetId="5" state="visible" r:id="rId5"/>
  </sheets>
  <definedNames>
    <definedName name="_xlnm._FilterDatabase" localSheetId="1" hidden="1">'Por cobrar'!$A$4:$J$204</definedName>
    <definedName name="_xlnm._FilterDatabase" localSheetId="3" hidden="1">'Por pagar'!$A$4:$D$104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-yyyy"/>
    <numFmt numFmtId="165" formatCode="&quot;$&quot;#,##0;-&quot;$&quot;#,##0"/>
  </numFmts>
  <fonts count="9">
    <font>
      <name val="Calibri"/>
      <family val="2"/>
      <color theme="1"/>
      <sz val="11"/>
      <scheme val="minor"/>
    </font>
    <font>
      <b val="1"/>
      <color rgb="0016151A"/>
      <sz val="16"/>
    </font>
    <font>
      <i val="1"/>
      <color rgb="005B6474"/>
    </font>
    <font>
      <b val="1"/>
      <color rgb="0016151A"/>
    </font>
    <font>
      <b val="1"/>
      <color rgb="0016151A"/>
      <sz val="14"/>
    </font>
    <font>
      <color rgb="005B6474"/>
    </font>
    <font>
      <b val="1"/>
      <color rgb="0016151A"/>
      <sz val="13"/>
    </font>
    <font>
      <b val="1"/>
      <color rgb="00FFFFFF"/>
    </font>
    <font>
      <b val="1"/>
      <color rgb="000B57D0"/>
    </font>
  </fonts>
  <fills count="5">
    <fill>
      <patternFill/>
    </fill>
    <fill>
      <patternFill patternType="gray125"/>
    </fill>
    <fill>
      <patternFill patternType="solid">
        <fgColor rgb="0016151A"/>
        <bgColor rgb="0016151A"/>
      </patternFill>
    </fill>
    <fill>
      <patternFill patternType="solid">
        <fgColor rgb="00EEF3FF"/>
        <bgColor rgb="00EEF3FF"/>
      </patternFill>
    </fill>
    <fill>
      <patternFill patternType="solid">
        <fgColor rgb="00F1F3F6"/>
        <bgColor rgb="00F1F3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left"/>
    </xf>
    <xf numFmtId="165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pivotButton="0" quotePrefix="0" xfId="0"/>
    <xf numFmtId="0" fontId="7" fillId="2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7" fillId="2" borderId="0" applyAlignment="1" pivotButton="0" quotePrefix="0" xfId="0">
      <alignment vertical="center" wrapText="1"/>
    </xf>
    <xf numFmtId="0" fontId="0" fillId="3" borderId="0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64" fontId="0" fillId="3" borderId="0" applyProtection="1" pivotButton="0" quotePrefix="0" xfId="0">
      <protection locked="0" hidden="0"/>
    </xf>
    <xf numFmtId="165" fontId="0" fillId="3" borderId="0" applyProtection="1" pivotButton="0" quotePrefix="0" xfId="0">
      <protection locked="0" hidden="0"/>
    </xf>
    <xf numFmtId="0" fontId="0" fillId="3" borderId="0" applyAlignment="1" applyProtection="1" pivotButton="0" quotePrefix="0" xfId="0">
      <alignment horizontal="center"/>
      <protection locked="0" hidden="0"/>
    </xf>
    <xf numFmtId="0" fontId="8" fillId="0" borderId="0" pivotButton="0" quotePrefix="0" xfId="0"/>
    <xf numFmtId="0" fontId="5" fillId="0" borderId="0" applyAlignment="1" pivotButton="0" quotePrefix="0" xfId="0">
      <alignment horizontal="center"/>
    </xf>
    <xf numFmtId="0" fontId="3" fillId="4" borderId="0" pivotButton="0" quotePrefix="0" xfId="0"/>
    <xf numFmtId="0" fontId="0" fillId="4" borderId="0" pivotButton="0" quotePrefix="0" xfId="0"/>
    <xf numFmtId="165" fontId="3" fillId="3" borderId="0" applyProtection="1" pivotButton="0" quotePrefix="0" xfId="0">
      <protection locked="0" hidden="0"/>
    </xf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9B1C1C"/>
      </font>
      <fill>
        <patternFill patternType="solid">
          <fgColor rgb="00FDE2E1"/>
          <bgColor rgb="00FDE2E1"/>
        </patternFill>
      </fill>
    </dxf>
    <dxf>
      <font>
        <b val="1"/>
        <color rgb="007A4D00"/>
      </font>
      <fill>
        <patternFill patternType="solid">
          <fgColor rgb="00FFF1C2"/>
          <bgColor rgb="00FFF1C2"/>
        </patternFill>
      </fill>
    </dxf>
    <dxf>
      <font>
        <b val="1"/>
        <color rgb="00135C36"/>
      </font>
      <fill>
        <patternFill patternType="solid">
          <fgColor rgb="00DDF3E4"/>
          <bgColor rgb="00DDF3E4"/>
        </patternFill>
      </fill>
    </dxf>
    <dxf>
      <font>
        <i val="1"/>
        <color rgb="005B647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14" customWidth="1" min="3" max="3"/>
    <col width="16" customWidth="1" min="4" max="4"/>
    <col width="24" customWidth="1" min="5" max="5"/>
  </cols>
  <sheetData>
    <row r="1">
      <c r="A1" s="1" t="inlineStr">
        <is>
          <t>Caja y quién me debe</t>
        </is>
      </c>
    </row>
    <row r="2">
      <c r="A2" s="2" t="inlineStr">
        <is>
          <t>Datos de ejemplo. El resumen suma lo que anotas en las otras hojas: aquí no se escribe.</t>
        </is>
      </c>
    </row>
    <row r="3">
      <c r="A3" s="3" t="inlineStr">
        <is>
          <t>Hoy</t>
        </is>
      </c>
      <c r="B3" s="4">
        <f>TODAY()</f>
        <v/>
      </c>
    </row>
    <row r="5" ht="24" customHeight="1">
      <c r="A5" s="3" t="inlineStr">
        <is>
          <t>Caja hoy</t>
        </is>
      </c>
      <c r="B5" s="5">
        <f>Movimientos!$E$5+SUM(Movimientos!$C$6:$C$504)-SUM(Movimientos!$D$6:$D$504)</f>
        <v/>
      </c>
      <c r="C5" s="6" t="inlineStr">
        <is>
          <t>Saldo inicial más entradas menos salidas (hoja Movimientos).</t>
        </is>
      </c>
    </row>
    <row r="6" ht="24" customHeight="1">
      <c r="A6" s="3" t="inlineStr">
        <is>
          <t>Te deben</t>
        </is>
      </c>
      <c r="B6" s="5">
        <f>SUMIF('Por cobrar'!$G$5:$G$204,"&lt;&gt;Sí",'Por cobrar'!$F$5:$F$204)</f>
        <v/>
      </c>
      <c r="C6" s="6" t="inlineStr">
        <is>
          <t>Facturas sin pagar (hoja Por cobrar).</t>
        </is>
      </c>
    </row>
    <row r="7" ht="24" customHeight="1">
      <c r="A7" s="3" t="inlineStr">
        <is>
          <t>Ya vencido</t>
        </is>
      </c>
      <c r="B7" s="5">
        <f>SUMIFS('Por cobrar'!$F$5:$F$204,'Por cobrar'!$G$5:$G$204,"&lt;&gt;Sí",'Por cobrar'!$E$5:$E$204,"&lt;"&amp;TODAY())</f>
        <v/>
      </c>
      <c r="C7" s="6" t="inlineStr">
        <is>
          <t>De lo que te deben, lo que ya venció.</t>
        </is>
      </c>
    </row>
    <row r="8" ht="24" customHeight="1">
      <c r="A8" s="3" t="inlineStr">
        <is>
          <t>Caja en 30 días</t>
        </is>
      </c>
      <c r="B8" s="5">
        <f>B5+SUMIFS('Por cobrar'!$F$5:$F$204,'Por cobrar'!$G$5:$G$204,"&lt;&gt;Sí",'Por cobrar'!$E$5:$E$204,"&lt;="&amp;(TODAY()+30))-SUMIFS('Por pagar'!$C$5:$C$104,'Por pagar'!$D$5:$D$104,"&lt;&gt;Sí",'Por pagar'!$A$5:$A$104,"&lt;="&amp;(TODAY()+30))</f>
        <v/>
      </c>
      <c r="C8" s="6" t="inlineStr">
        <is>
          <t>Caja hoy, más lo que te deben y menos lo que tienes que pagar con vencimiento hasta 30 días desde hoy (incluye lo vencido).</t>
        </is>
      </c>
    </row>
    <row r="10">
      <c r="A10" s="7" t="inlineStr">
        <is>
          <t>Para cobrar primero</t>
        </is>
      </c>
    </row>
    <row r="11">
      <c r="A11" s="2" t="inlineStr">
        <is>
          <t>Las cinco facturas sin pagar que vencen antes, de la más atrasada a la última. El aviso por WhatsApp está en la hoja Por cobrar.</t>
        </is>
      </c>
    </row>
    <row r="12">
      <c r="A12" s="8" t="inlineStr">
        <is>
          <t>Factura</t>
        </is>
      </c>
      <c r="B12" s="8" t="inlineStr">
        <is>
          <t>Cliente</t>
        </is>
      </c>
      <c r="C12" s="8" t="inlineStr">
        <is>
          <t>Vence</t>
        </is>
      </c>
      <c r="D12" s="8" t="inlineStr">
        <is>
          <t>Monto</t>
        </is>
      </c>
      <c r="E12" s="8" t="inlineStr">
        <is>
          <t>Estado</t>
        </is>
      </c>
    </row>
    <row r="13">
      <c r="A13" s="9">
        <f>IFERROR(INDEX('Por cobrar'!$A$5:$A$204,MATCH(1,'Por cobrar'!$J$5:$J$204,0))&amp;"","")</f>
        <v/>
      </c>
      <c r="B13" s="9">
        <f>IFERROR(INDEX('Por cobrar'!$B$5:$B$204,MATCH(1,'Por cobrar'!$J$5:$J$204,0))&amp;"","")</f>
        <v/>
      </c>
      <c r="C13" s="10">
        <f>IFERROR(INDEX('Por cobrar'!$E$5:$E$204,MATCH(1,'Por cobrar'!$J$5:$J$204,0)),"")</f>
        <v/>
      </c>
      <c r="D13" s="11">
        <f>IFERROR(INDEX('Por cobrar'!$F$5:$F$204,MATCH(1,'Por cobrar'!$J$5:$J$204,0)),"")</f>
        <v/>
      </c>
      <c r="E13" s="9">
        <f>IFERROR(INDEX('Por cobrar'!$H$5:$H$204,MATCH(1,'Por cobrar'!$J$5:$J$204,0))&amp;"","")</f>
        <v/>
      </c>
    </row>
    <row r="14">
      <c r="A14" s="9">
        <f>IFERROR(INDEX('Por cobrar'!$A$5:$A$204,MATCH(2,'Por cobrar'!$J$5:$J$204,0))&amp;"","")</f>
        <v/>
      </c>
      <c r="B14" s="9">
        <f>IFERROR(INDEX('Por cobrar'!$B$5:$B$204,MATCH(2,'Por cobrar'!$J$5:$J$204,0))&amp;"","")</f>
        <v/>
      </c>
      <c r="C14" s="10">
        <f>IFERROR(INDEX('Por cobrar'!$E$5:$E$204,MATCH(2,'Por cobrar'!$J$5:$J$204,0)),"")</f>
        <v/>
      </c>
      <c r="D14" s="11">
        <f>IFERROR(INDEX('Por cobrar'!$F$5:$F$204,MATCH(2,'Por cobrar'!$J$5:$J$204,0)),"")</f>
        <v/>
      </c>
      <c r="E14" s="9">
        <f>IFERROR(INDEX('Por cobrar'!$H$5:$H$204,MATCH(2,'Por cobrar'!$J$5:$J$204,0))&amp;"","")</f>
        <v/>
      </c>
    </row>
    <row r="15">
      <c r="A15" s="9">
        <f>IFERROR(INDEX('Por cobrar'!$A$5:$A$204,MATCH(3,'Por cobrar'!$J$5:$J$204,0))&amp;"","")</f>
        <v/>
      </c>
      <c r="B15" s="9">
        <f>IFERROR(INDEX('Por cobrar'!$B$5:$B$204,MATCH(3,'Por cobrar'!$J$5:$J$204,0))&amp;"","")</f>
        <v/>
      </c>
      <c r="C15" s="10">
        <f>IFERROR(INDEX('Por cobrar'!$E$5:$E$204,MATCH(3,'Por cobrar'!$J$5:$J$204,0)),"")</f>
        <v/>
      </c>
      <c r="D15" s="11">
        <f>IFERROR(INDEX('Por cobrar'!$F$5:$F$204,MATCH(3,'Por cobrar'!$J$5:$J$204,0)),"")</f>
        <v/>
      </c>
      <c r="E15" s="9">
        <f>IFERROR(INDEX('Por cobrar'!$H$5:$H$204,MATCH(3,'Por cobrar'!$J$5:$J$204,0))&amp;"","")</f>
        <v/>
      </c>
    </row>
    <row r="16">
      <c r="A16" s="9">
        <f>IFERROR(INDEX('Por cobrar'!$A$5:$A$204,MATCH(4,'Por cobrar'!$J$5:$J$204,0))&amp;"","")</f>
        <v/>
      </c>
      <c r="B16" s="9">
        <f>IFERROR(INDEX('Por cobrar'!$B$5:$B$204,MATCH(4,'Por cobrar'!$J$5:$J$204,0))&amp;"","")</f>
        <v/>
      </c>
      <c r="C16" s="10">
        <f>IFERROR(INDEX('Por cobrar'!$E$5:$E$204,MATCH(4,'Por cobrar'!$J$5:$J$204,0)),"")</f>
        <v/>
      </c>
      <c r="D16" s="11">
        <f>IFERROR(INDEX('Por cobrar'!$F$5:$F$204,MATCH(4,'Por cobrar'!$J$5:$J$204,0)),"")</f>
        <v/>
      </c>
      <c r="E16" s="9">
        <f>IFERROR(INDEX('Por cobrar'!$H$5:$H$204,MATCH(4,'Por cobrar'!$J$5:$J$204,0))&amp;"","")</f>
        <v/>
      </c>
    </row>
    <row r="17">
      <c r="A17" s="9">
        <f>IFERROR(INDEX('Por cobrar'!$A$5:$A$204,MATCH(5,'Por cobrar'!$J$5:$J$204,0))&amp;"","")</f>
        <v/>
      </c>
      <c r="B17" s="9">
        <f>IFERROR(INDEX('Por cobrar'!$B$5:$B$204,MATCH(5,'Por cobrar'!$J$5:$J$204,0))&amp;"","")</f>
        <v/>
      </c>
      <c r="C17" s="10">
        <f>IFERROR(INDEX('Por cobrar'!$E$5:$E$204,MATCH(5,'Por cobrar'!$J$5:$J$204,0)),"")</f>
        <v/>
      </c>
      <c r="D17" s="11">
        <f>IFERROR(INDEX('Por cobrar'!$F$5:$F$204,MATCH(5,'Por cobrar'!$J$5:$J$204,0)),"")</f>
        <v/>
      </c>
      <c r="E17" s="9">
        <f>IFERROR(INDEX('Por cobrar'!$H$5:$H$204,MATCH(5,'Por cobrar'!$J$5:$J$204,0))&amp;"","")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conditionalFormatting sqref="E13:E17">
    <cfRule type="expression" priority="1" dxfId="0" stopIfTrue="1">
      <formula>LEFT($E13,7)="Vencida"</formula>
    </cfRule>
    <cfRule type="expression" priority="2" dxfId="1" stopIfTrue="1">
      <formula>$E13="Vence esta semana"</formula>
    </cfRule>
    <cfRule type="expression" priority="3" dxfId="2" stopIfTrue="1">
      <formula>$E13="Al día"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0" customWidth="1" min="3" max="3"/>
    <col width="13" customWidth="1" min="4" max="4"/>
    <col width="13" customWidth="1" min="5" max="5"/>
    <col width="14" customWidth="1" min="6" max="6"/>
    <col width="10" customWidth="1" min="7" max="7"/>
    <col width="22" customWidth="1" min="8" max="8"/>
    <col width="18" customWidth="1" min="9" max="9"/>
    <col width="11" customWidth="1" min="10" max="10"/>
  </cols>
  <sheetData>
    <row r="1">
      <c r="A1" s="1" t="inlineStr">
        <is>
          <t>Por cobrar</t>
        </is>
      </c>
    </row>
    <row r="2">
      <c r="A2" s="2" t="inlineStr">
        <is>
          <t>Datos de ejemplo: bórralos y escribe los tuyos en las celdas celestes. Los clientes de ejemplo no tienen WhatsApp.</t>
        </is>
      </c>
    </row>
    <row r="4" ht="30" customHeight="1">
      <c r="A4" s="12" t="inlineStr">
        <is>
          <t>Factura</t>
        </is>
      </c>
      <c r="B4" s="12" t="inlineStr">
        <is>
          <t>Cliente</t>
        </is>
      </c>
      <c r="C4" s="12" t="inlineStr">
        <is>
          <t>WhatsApp del cliente</t>
        </is>
      </c>
      <c r="D4" s="12" t="inlineStr">
        <is>
          <t>Emisión</t>
        </is>
      </c>
      <c r="E4" s="12" t="inlineStr">
        <is>
          <t>Vence</t>
        </is>
      </c>
      <c r="F4" s="12" t="inlineStr">
        <is>
          <t>Monto</t>
        </is>
      </c>
      <c r="G4" s="12" t="inlineStr">
        <is>
          <t>¿Pagada?</t>
        </is>
      </c>
      <c r="H4" s="12" t="inlineStr">
        <is>
          <t>Estado</t>
        </is>
      </c>
      <c r="I4" s="12" t="inlineStr">
        <is>
          <t>Aviso</t>
        </is>
      </c>
      <c r="J4" s="12" t="inlineStr">
        <is>
          <t>Orden de cobro</t>
        </is>
      </c>
    </row>
    <row r="5">
      <c r="A5" s="13" t="n">
        <v>1201</v>
      </c>
      <c r="B5" s="13" t="inlineStr">
        <is>
          <t>Constructora (ejemplo)</t>
        </is>
      </c>
      <c r="C5" s="14" t="n"/>
      <c r="D5" s="15">
        <f>TODAY()-45</f>
        <v/>
      </c>
      <c r="E5" s="15">
        <f>TODAY()-15</f>
        <v/>
      </c>
      <c r="F5" s="16" t="n">
        <v>1190000</v>
      </c>
      <c r="G5" s="17" t="inlineStr">
        <is>
          <t>Sí</t>
        </is>
      </c>
      <c r="H5">
        <f>IF(G5="Sí","Pagada",IF(OR(E5="",F5=""),"",IF(E5&lt;TODAY(),"Vencida hace "&amp;(TODAY()-E5)&amp;IF(TODAY()-E5=1," día"," días"),IF(E5-TODAY()&lt;=7,"Vence esta semana","Al día"))))</f>
        <v/>
      </c>
      <c r="I5" s="18">
        <f>IF(OR(G5="Sí",E5="",F5=""),"",IF(TRIM(C5&amp;"")="","Falta el WhatsApp",HYPERLINK("https://wa.me/"&amp;IF(LEN(SUBSTITUTE(SUBSTITUTE(SUBSTITUTE(C5&amp;""," ",""),"+",""),"-",""))=9,"56","")&amp;SUBSTITUTE(SUBSTITUTE(SUBSTITUTE(C5&amp;""," ",""),"+",""),"-","")&amp;"?text="&amp;IFERROR(_xlfn.ENCODEURL("Hola, te escribo por la factura "&amp;A5&amp;" por $"&amp;SUBSTITUTE(FIXED(F5,0),",",".")&amp;IF(E5&lt;TODAY(),", que venció el ",", que vence el ")&amp;RIGHT("0"&amp;DAY(E5),2)&amp;"-"&amp;RIGHT("0"&amp;MONTH(E5),2)&amp;"-"&amp;YEAR(E5)&amp;". ¿Me confirmas cuándo la pagas? Gracias."),SUBSTITUTE("Hola, te escribo por la factura "&amp;A5&amp;" por $"&amp;SUBSTITUTE(FIXED(F5,0),",",".")&amp;IF(E5&lt;TODAY(),", que venció el ",", que vence el ")&amp;RIGHT("0"&amp;DAY(E5),2)&amp;"-"&amp;RIGHT("0"&amp;MONTH(E5),2)&amp;"-"&amp;YEAR(E5)&amp;". ¿Me confirmas cuándo la pagas? Gracias."," ","%20")),"Abrir WhatsApp")))</f>
        <v/>
      </c>
      <c r="J5" s="19">
        <f>IF(OR(G5="Sí",E5="",F5=""),"",COUNTIFS($G$5:$G$204,"&lt;&gt;Sí",$E$5:$E$204,"&lt;"&amp;E5,$F$5:$F$204,"&lt;&gt;")+COUNTIFS($G$5:G5,"&lt;&gt;Sí",$E$5:E5,E5,$F$5:F5,"&lt;&gt;"))</f>
        <v/>
      </c>
    </row>
    <row r="6">
      <c r="A6" s="13" t="n">
        <v>1202</v>
      </c>
      <c r="B6" s="13" t="inlineStr">
        <is>
          <t>Restaurante (ejemplo)</t>
        </is>
      </c>
      <c r="C6" s="14" t="n"/>
      <c r="D6" s="15">
        <f>TODAY()-40</f>
        <v/>
      </c>
      <c r="E6" s="15">
        <f>TODAY()-10</f>
        <v/>
      </c>
      <c r="F6" s="16" t="n">
        <v>476000</v>
      </c>
      <c r="G6" s="17" t="inlineStr">
        <is>
          <t>No</t>
        </is>
      </c>
      <c r="H6">
        <f>IF(G6="Sí","Pagada",IF(OR(E6="",F6=""),"",IF(E6&lt;TODAY(),"Vencida hace "&amp;(TODAY()-E6)&amp;IF(TODAY()-E6=1," día"," días"),IF(E6-TODAY()&lt;=7,"Vence esta semana","Al día"))))</f>
        <v/>
      </c>
      <c r="I6" s="18">
        <f>IF(OR(G6="Sí",E6="",F6=""),"",IF(TRIM(C6&amp;"")="","Falta el WhatsApp",HYPERLINK("https://wa.me/"&amp;IF(LEN(SUBSTITUTE(SUBSTITUTE(SUBSTITUTE(C6&amp;""," ",""),"+",""),"-",""))=9,"56","")&amp;SUBSTITUTE(SUBSTITUTE(SUBSTITUTE(C6&amp;""," ",""),"+",""),"-","")&amp;"?text="&amp;IFERROR(_xlfn.ENCODEURL("Hola, te escribo por la factura "&amp;A6&amp;" por $"&amp;SUBSTITUTE(FIXED(F6,0),",",".")&amp;IF(E6&lt;TODAY(),", que venció el ",", que vence el ")&amp;RIGHT("0"&amp;DAY(E6),2)&amp;"-"&amp;RIGHT("0"&amp;MONTH(E6),2)&amp;"-"&amp;YEAR(E6)&amp;". ¿Me confirmas cuándo la pagas? Gracias."),SUBSTITUTE("Hola, te escribo por la factura "&amp;A6&amp;" por $"&amp;SUBSTITUTE(FIXED(F6,0),",",".")&amp;IF(E6&lt;TODAY(),", que venció el ",", que vence el ")&amp;RIGHT("0"&amp;DAY(E6),2)&amp;"-"&amp;RIGHT("0"&amp;MONTH(E6),2)&amp;"-"&amp;YEAR(E6)&amp;". ¿Me confirmas cuándo la pagas? Gracias."," ","%20")),"Abrir WhatsApp")))</f>
        <v/>
      </c>
      <c r="J6" s="19">
        <f>IF(OR(G6="Sí",E6="",F6=""),"",COUNTIFS($G$5:$G$204,"&lt;&gt;Sí",$E$5:$E$204,"&lt;"&amp;E6,$F$5:$F$204,"&lt;&gt;")+COUNTIFS($G$5:G6,"&lt;&gt;Sí",$E$5:E6,E6,$F$5:F6,"&lt;&gt;"))</f>
        <v/>
      </c>
    </row>
    <row r="7">
      <c r="A7" s="13" t="n">
        <v>1203</v>
      </c>
      <c r="B7" s="13" t="inlineStr">
        <is>
          <t>Taller mecánico (ejemplo)</t>
        </is>
      </c>
      <c r="C7" s="14" t="n"/>
      <c r="D7" s="15">
        <f>TODAY()-27</f>
        <v/>
      </c>
      <c r="E7" s="15">
        <f>TODAY()+3</f>
        <v/>
      </c>
      <c r="F7" s="16" t="n">
        <v>833000</v>
      </c>
      <c r="G7" s="17" t="inlineStr">
        <is>
          <t>No</t>
        </is>
      </c>
      <c r="H7">
        <f>IF(G7="Sí","Pagada",IF(OR(E7="",F7=""),"",IF(E7&lt;TODAY(),"Vencida hace "&amp;(TODAY()-E7)&amp;IF(TODAY()-E7=1," día"," días"),IF(E7-TODAY()&lt;=7,"Vence esta semana","Al día"))))</f>
        <v/>
      </c>
      <c r="I7" s="18">
        <f>IF(OR(G7="Sí",E7="",F7=""),"",IF(TRIM(C7&amp;"")="","Falta el WhatsApp",HYPERLINK("https://wa.me/"&amp;IF(LEN(SUBSTITUTE(SUBSTITUTE(SUBSTITUTE(C7&amp;""," ",""),"+",""),"-",""))=9,"56","")&amp;SUBSTITUTE(SUBSTITUTE(SUBSTITUTE(C7&amp;""," ",""),"+",""),"-","")&amp;"?text="&amp;IFERROR(_xlfn.ENCODEURL("Hola, te escribo por la factura "&amp;A7&amp;" por $"&amp;SUBSTITUTE(FIXED(F7,0),",",".")&amp;IF(E7&lt;TODAY(),", que venció el ",", que vence el ")&amp;RIGHT("0"&amp;DAY(E7),2)&amp;"-"&amp;RIGHT("0"&amp;MONTH(E7),2)&amp;"-"&amp;YEAR(E7)&amp;". ¿Me confirmas cuándo la pagas? Gracias."),SUBSTITUTE("Hola, te escribo por la factura "&amp;A7&amp;" por $"&amp;SUBSTITUTE(FIXED(F7,0),",",".")&amp;IF(E7&lt;TODAY(),", que venció el ",", que vence el ")&amp;RIGHT("0"&amp;DAY(E7),2)&amp;"-"&amp;RIGHT("0"&amp;MONTH(E7),2)&amp;"-"&amp;YEAR(E7)&amp;". ¿Me confirmas cuándo la pagas? Gracias."," ","%20")),"Abrir WhatsApp")))</f>
        <v/>
      </c>
      <c r="J7" s="19">
        <f>IF(OR(G7="Sí",E7="",F7=""),"",COUNTIFS($G$5:$G$204,"&lt;&gt;Sí",$E$5:$E$204,"&lt;"&amp;E7,$F$5:$F$204,"&lt;&gt;")+COUNTIFS($G$5:G7,"&lt;&gt;Sí",$E$5:E7,E7,$F$5:F7,"&lt;&gt;"))</f>
        <v/>
      </c>
    </row>
    <row r="8">
      <c r="A8" s="13" t="n">
        <v>1204</v>
      </c>
      <c r="B8" s="13" t="inlineStr">
        <is>
          <t>Colegio (ejemplo)</t>
        </is>
      </c>
      <c r="C8" s="14" t="n"/>
      <c r="D8" s="15">
        <f>TODAY()-10</f>
        <v/>
      </c>
      <c r="E8" s="15">
        <f>TODAY()+20</f>
        <v/>
      </c>
      <c r="F8" s="16" t="n">
        <v>1428000</v>
      </c>
      <c r="G8" s="17" t="inlineStr">
        <is>
          <t>No</t>
        </is>
      </c>
      <c r="H8">
        <f>IF(G8="Sí","Pagada",IF(OR(E8="",F8=""),"",IF(E8&lt;TODAY(),"Vencida hace "&amp;(TODAY()-E8)&amp;IF(TODAY()-E8=1," día"," días"),IF(E8-TODAY()&lt;=7,"Vence esta semana","Al día"))))</f>
        <v/>
      </c>
      <c r="I8" s="18">
        <f>IF(OR(G8="Sí",E8="",F8=""),"",IF(TRIM(C8&amp;"")="","Falta el WhatsApp",HYPERLINK("https://wa.me/"&amp;IF(LEN(SUBSTITUTE(SUBSTITUTE(SUBSTITUTE(C8&amp;""," ",""),"+",""),"-",""))=9,"56","")&amp;SUBSTITUTE(SUBSTITUTE(SUBSTITUTE(C8&amp;""," ",""),"+",""),"-","")&amp;"?text="&amp;IFERROR(_xlfn.ENCODEURL("Hola, te escribo por la factura "&amp;A8&amp;" por $"&amp;SUBSTITUTE(FIXED(F8,0),",",".")&amp;IF(E8&lt;TODAY(),", que venció el ",", que vence el ")&amp;RIGHT("0"&amp;DAY(E8),2)&amp;"-"&amp;RIGHT("0"&amp;MONTH(E8),2)&amp;"-"&amp;YEAR(E8)&amp;". ¿Me confirmas cuándo la pagas? Gracias."),SUBSTITUTE("Hola, te escribo por la factura "&amp;A8&amp;" por $"&amp;SUBSTITUTE(FIXED(F8,0),",",".")&amp;IF(E8&lt;TODAY(),", que venció el ",", que vence el ")&amp;RIGHT("0"&amp;DAY(E8),2)&amp;"-"&amp;RIGHT("0"&amp;MONTH(E8),2)&amp;"-"&amp;YEAR(E8)&amp;". ¿Me confirmas cuándo la pagas? Gracias."," ","%20")),"Abrir WhatsApp")))</f>
        <v/>
      </c>
      <c r="J8" s="19">
        <f>IF(OR(G8="Sí",E8="",F8=""),"",COUNTIFS($G$5:$G$204,"&lt;&gt;Sí",$E$5:$E$204,"&lt;"&amp;E8,$F$5:$F$204,"&lt;&gt;")+COUNTIFS($G$5:G8,"&lt;&gt;Sí",$E$5:E8,E8,$F$5:F8,"&lt;&gt;"))</f>
        <v/>
      </c>
    </row>
    <row r="9">
      <c r="A9" s="13" t="n">
        <v>1205</v>
      </c>
      <c r="B9" s="13" t="inlineStr">
        <is>
          <t>Almacén (ejemplo)</t>
        </is>
      </c>
      <c r="C9" s="14" t="n"/>
      <c r="D9" s="15">
        <f>TODAY()-2</f>
        <v/>
      </c>
      <c r="E9" s="15">
        <f>TODAY()+45</f>
        <v/>
      </c>
      <c r="F9" s="16" t="n">
        <v>595000</v>
      </c>
      <c r="G9" s="17" t="inlineStr">
        <is>
          <t>No</t>
        </is>
      </c>
      <c r="H9">
        <f>IF(G9="Sí","Pagada",IF(OR(E9="",F9=""),"",IF(E9&lt;TODAY(),"Vencida hace "&amp;(TODAY()-E9)&amp;IF(TODAY()-E9=1," día"," días"),IF(E9-TODAY()&lt;=7,"Vence esta semana","Al día"))))</f>
        <v/>
      </c>
      <c r="I9" s="18">
        <f>IF(OR(G9="Sí",E9="",F9=""),"",IF(TRIM(C9&amp;"")="","Falta el WhatsApp",HYPERLINK("https://wa.me/"&amp;IF(LEN(SUBSTITUTE(SUBSTITUTE(SUBSTITUTE(C9&amp;""," ",""),"+",""),"-",""))=9,"56","")&amp;SUBSTITUTE(SUBSTITUTE(SUBSTITUTE(C9&amp;""," ",""),"+",""),"-","")&amp;"?text="&amp;IFERROR(_xlfn.ENCODEURL("Hola, te escribo por la factura "&amp;A9&amp;" por $"&amp;SUBSTITUTE(FIXED(F9,0),",",".")&amp;IF(E9&lt;TODAY(),", que venció el ",", que vence el ")&amp;RIGHT("0"&amp;DAY(E9),2)&amp;"-"&amp;RIGHT("0"&amp;MONTH(E9),2)&amp;"-"&amp;YEAR(E9)&amp;". ¿Me confirmas cuándo la pagas? Gracias."),SUBSTITUTE("Hola, te escribo por la factura "&amp;A9&amp;" por $"&amp;SUBSTITUTE(FIXED(F9,0),",",".")&amp;IF(E9&lt;TODAY(),", que venció el ",", que vence el ")&amp;RIGHT("0"&amp;DAY(E9),2)&amp;"-"&amp;RIGHT("0"&amp;MONTH(E9),2)&amp;"-"&amp;YEAR(E9)&amp;". ¿Me confirmas cuándo la pagas? Gracias."," ","%20")),"Abrir WhatsApp")))</f>
        <v/>
      </c>
      <c r="J9" s="19">
        <f>IF(OR(G9="Sí",E9="",F9=""),"",COUNTIFS($G$5:$G$204,"&lt;&gt;Sí",$E$5:$E$204,"&lt;"&amp;E9,$F$5:$F$204,"&lt;&gt;")+COUNTIFS($G$5:G9,"&lt;&gt;Sí",$E$5:E9,E9,$F$5:F9,"&lt;&gt;"))</f>
        <v/>
      </c>
    </row>
    <row r="10">
      <c r="A10" s="13" t="n"/>
      <c r="B10" s="13" t="n"/>
      <c r="C10" s="14" t="n"/>
      <c r="D10" s="15" t="n"/>
      <c r="E10" s="15" t="n"/>
      <c r="F10" s="16" t="n"/>
      <c r="G10" s="17" t="n"/>
      <c r="H10">
        <f>IF(G10="Sí","Pagada",IF(OR(E10="",F10=""),"",IF(E10&lt;TODAY(),"Vencida hace "&amp;(TODAY()-E10)&amp;IF(TODAY()-E10=1," día"," días"),IF(E10-TODAY()&lt;=7,"Vence esta semana","Al día"))))</f>
        <v/>
      </c>
      <c r="I10" s="18">
        <f>IF(OR(G10="Sí",E10="",F10=""),"",IF(TRIM(C10&amp;"")="","Falta el WhatsApp",HYPERLINK("https://wa.me/"&amp;IF(LEN(SUBSTITUTE(SUBSTITUTE(SUBSTITUTE(C10&amp;""," ",""),"+",""),"-",""))=9,"56","")&amp;SUBSTITUTE(SUBSTITUTE(SUBSTITUTE(C10&amp;""," ",""),"+",""),"-","")&amp;"?text="&amp;IFERROR(_xlfn.ENCODEURL("Hola, te escribo por la factura "&amp;A10&amp;" por $"&amp;SUBSTITUTE(FIXED(F10,0),",",".")&amp;IF(E10&lt;TODAY(),", que venció el ",", que vence el ")&amp;RIGHT("0"&amp;DAY(E10),2)&amp;"-"&amp;RIGHT("0"&amp;MONTH(E10),2)&amp;"-"&amp;YEAR(E10)&amp;". ¿Me confirmas cuándo la pagas? Gracias."),SUBSTITUTE("Hola, te escribo por la factura "&amp;A10&amp;" por $"&amp;SUBSTITUTE(FIXED(F10,0),",",".")&amp;IF(E10&lt;TODAY(),", que venció el ",", que vence el ")&amp;RIGHT("0"&amp;DAY(E10),2)&amp;"-"&amp;RIGHT("0"&amp;MONTH(E10),2)&amp;"-"&amp;YEAR(E10)&amp;". ¿Me confirmas cuándo la pagas? Gracias."," ","%20")),"Abrir WhatsApp")))</f>
        <v/>
      </c>
      <c r="J10" s="19">
        <f>IF(OR(G10="Sí",E10="",F10=""),"",COUNTIFS($G$5:$G$204,"&lt;&gt;Sí",$E$5:$E$204,"&lt;"&amp;E10,$F$5:$F$204,"&lt;&gt;")+COUNTIFS($G$5:G10,"&lt;&gt;Sí",$E$5:E10,E10,$F$5:F10,"&lt;&gt;"))</f>
        <v/>
      </c>
    </row>
    <row r="11">
      <c r="A11" s="13" t="n"/>
      <c r="B11" s="13" t="n"/>
      <c r="C11" s="14" t="n"/>
      <c r="D11" s="15" t="n"/>
      <c r="E11" s="15" t="n"/>
      <c r="F11" s="16" t="n"/>
      <c r="G11" s="17" t="n"/>
      <c r="H11">
        <f>IF(G11="Sí","Pagada",IF(OR(E11="",F11=""),"",IF(E11&lt;TODAY(),"Vencida hace "&amp;(TODAY()-E11)&amp;IF(TODAY()-E11=1," día"," días"),IF(E11-TODAY()&lt;=7,"Vence esta semana","Al día"))))</f>
        <v/>
      </c>
      <c r="I11" s="18">
        <f>IF(OR(G11="Sí",E11="",F11=""),"",IF(TRIM(C11&amp;"")="","Falta el WhatsApp",HYPERLINK("https://wa.me/"&amp;IF(LEN(SUBSTITUTE(SUBSTITUTE(SUBSTITUTE(C11&amp;""," ",""),"+",""),"-",""))=9,"56","")&amp;SUBSTITUTE(SUBSTITUTE(SUBSTITUTE(C11&amp;""," ",""),"+",""),"-","")&amp;"?text="&amp;IFERROR(_xlfn.ENCODEURL("Hola, te escribo por la factura "&amp;A11&amp;" por $"&amp;SUBSTITUTE(FIXED(F11,0),",",".")&amp;IF(E11&lt;TODAY(),", que venció el ",", que vence el ")&amp;RIGHT("0"&amp;DAY(E11),2)&amp;"-"&amp;RIGHT("0"&amp;MONTH(E11),2)&amp;"-"&amp;YEAR(E11)&amp;". ¿Me confirmas cuándo la pagas? Gracias."),SUBSTITUTE("Hola, te escribo por la factura "&amp;A11&amp;" por $"&amp;SUBSTITUTE(FIXED(F11,0),",",".")&amp;IF(E11&lt;TODAY(),", que venció el ",", que vence el ")&amp;RIGHT("0"&amp;DAY(E11),2)&amp;"-"&amp;RIGHT("0"&amp;MONTH(E11),2)&amp;"-"&amp;YEAR(E11)&amp;". ¿Me confirmas cuándo la pagas? Gracias."," ","%20")),"Abrir WhatsApp")))</f>
        <v/>
      </c>
      <c r="J11" s="19">
        <f>IF(OR(G11="Sí",E11="",F11=""),"",COUNTIFS($G$5:$G$204,"&lt;&gt;Sí",$E$5:$E$204,"&lt;"&amp;E11,$F$5:$F$204,"&lt;&gt;")+COUNTIFS($G$5:G11,"&lt;&gt;Sí",$E$5:E11,E11,$F$5:F11,"&lt;&gt;"))</f>
        <v/>
      </c>
    </row>
    <row r="12">
      <c r="A12" s="13" t="n"/>
      <c r="B12" s="13" t="n"/>
      <c r="C12" s="14" t="n"/>
      <c r="D12" s="15" t="n"/>
      <c r="E12" s="15" t="n"/>
      <c r="F12" s="16" t="n"/>
      <c r="G12" s="17" t="n"/>
      <c r="H12">
        <f>IF(G12="Sí","Pagada",IF(OR(E12="",F12=""),"",IF(E12&lt;TODAY(),"Vencida hace "&amp;(TODAY()-E12)&amp;IF(TODAY()-E12=1," día"," días"),IF(E12-TODAY()&lt;=7,"Vence esta semana","Al día"))))</f>
        <v/>
      </c>
      <c r="I12" s="18">
        <f>IF(OR(G12="Sí",E12="",F12=""),"",IF(TRIM(C12&amp;"")="","Falta el WhatsApp",HYPERLINK("https://wa.me/"&amp;IF(LEN(SUBSTITUTE(SUBSTITUTE(SUBSTITUTE(C12&amp;""," ",""),"+",""),"-",""))=9,"56","")&amp;SUBSTITUTE(SUBSTITUTE(SUBSTITUTE(C12&amp;""," ",""),"+",""),"-","")&amp;"?text="&amp;IFERROR(_xlfn.ENCODEURL("Hola, te escribo por la factura "&amp;A12&amp;" por $"&amp;SUBSTITUTE(FIXED(F12,0),",",".")&amp;IF(E12&lt;TODAY(),", que venció el ",", que vence el ")&amp;RIGHT("0"&amp;DAY(E12),2)&amp;"-"&amp;RIGHT("0"&amp;MONTH(E12),2)&amp;"-"&amp;YEAR(E12)&amp;". ¿Me confirmas cuándo la pagas? Gracias."),SUBSTITUTE("Hola, te escribo por la factura "&amp;A12&amp;" por $"&amp;SUBSTITUTE(FIXED(F12,0),",",".")&amp;IF(E12&lt;TODAY(),", que venció el ",", que vence el ")&amp;RIGHT("0"&amp;DAY(E12),2)&amp;"-"&amp;RIGHT("0"&amp;MONTH(E12),2)&amp;"-"&amp;YEAR(E12)&amp;". ¿Me confirmas cuándo la pagas? Gracias."," ","%20")),"Abrir WhatsApp")))</f>
        <v/>
      </c>
      <c r="J12" s="19">
        <f>IF(OR(G12="Sí",E12="",F12=""),"",COUNTIFS($G$5:$G$204,"&lt;&gt;Sí",$E$5:$E$204,"&lt;"&amp;E12,$F$5:$F$204,"&lt;&gt;")+COUNTIFS($G$5:G12,"&lt;&gt;Sí",$E$5:E12,E12,$F$5:F12,"&lt;&gt;"))</f>
        <v/>
      </c>
    </row>
    <row r="13">
      <c r="A13" s="13" t="n"/>
      <c r="B13" s="13" t="n"/>
      <c r="C13" s="14" t="n"/>
      <c r="D13" s="15" t="n"/>
      <c r="E13" s="15" t="n"/>
      <c r="F13" s="16" t="n"/>
      <c r="G13" s="17" t="n"/>
      <c r="H13">
        <f>IF(G13="Sí","Pagada",IF(OR(E13="",F13=""),"",IF(E13&lt;TODAY(),"Vencida hace "&amp;(TODAY()-E13)&amp;IF(TODAY()-E13=1," día"," días"),IF(E13-TODAY()&lt;=7,"Vence esta semana","Al día"))))</f>
        <v/>
      </c>
      <c r="I13" s="18">
        <f>IF(OR(G13="Sí",E13="",F13=""),"",IF(TRIM(C13&amp;"")="","Falta el WhatsApp",HYPERLINK("https://wa.me/"&amp;IF(LEN(SUBSTITUTE(SUBSTITUTE(SUBSTITUTE(C13&amp;""," ",""),"+",""),"-",""))=9,"56","")&amp;SUBSTITUTE(SUBSTITUTE(SUBSTITUTE(C13&amp;""," ",""),"+",""),"-","")&amp;"?text="&amp;IFERROR(_xlfn.ENCODEURL("Hola, te escribo por la factura "&amp;A13&amp;" por $"&amp;SUBSTITUTE(FIXED(F13,0),",",".")&amp;IF(E13&lt;TODAY(),", que venció el ",", que vence el ")&amp;RIGHT("0"&amp;DAY(E13),2)&amp;"-"&amp;RIGHT("0"&amp;MONTH(E13),2)&amp;"-"&amp;YEAR(E13)&amp;". ¿Me confirmas cuándo la pagas? Gracias."),SUBSTITUTE("Hola, te escribo por la factura "&amp;A13&amp;" por $"&amp;SUBSTITUTE(FIXED(F13,0),",",".")&amp;IF(E13&lt;TODAY(),", que venció el ",", que vence el ")&amp;RIGHT("0"&amp;DAY(E13),2)&amp;"-"&amp;RIGHT("0"&amp;MONTH(E13),2)&amp;"-"&amp;YEAR(E13)&amp;". ¿Me confirmas cuándo la pagas? Gracias."," ","%20")),"Abrir WhatsApp")))</f>
        <v/>
      </c>
      <c r="J13" s="19">
        <f>IF(OR(G13="Sí",E13="",F13=""),"",COUNTIFS($G$5:$G$204,"&lt;&gt;Sí",$E$5:$E$204,"&lt;"&amp;E13,$F$5:$F$204,"&lt;&gt;")+COUNTIFS($G$5:G13,"&lt;&gt;Sí",$E$5:E13,E13,$F$5:F13,"&lt;&gt;"))</f>
        <v/>
      </c>
    </row>
    <row r="14">
      <c r="A14" s="13" t="n"/>
      <c r="B14" s="13" t="n"/>
      <c r="C14" s="14" t="n"/>
      <c r="D14" s="15" t="n"/>
      <c r="E14" s="15" t="n"/>
      <c r="F14" s="16" t="n"/>
      <c r="G14" s="17" t="n"/>
      <c r="H14">
        <f>IF(G14="Sí","Pagada",IF(OR(E14="",F14=""),"",IF(E14&lt;TODAY(),"Vencida hace "&amp;(TODAY()-E14)&amp;IF(TODAY()-E14=1," día"," días"),IF(E14-TODAY()&lt;=7,"Vence esta semana","Al día"))))</f>
        <v/>
      </c>
      <c r="I14" s="18">
        <f>IF(OR(G14="Sí",E14="",F14=""),"",IF(TRIM(C14&amp;"")="","Falta el WhatsApp",HYPERLINK("https://wa.me/"&amp;IF(LEN(SUBSTITUTE(SUBSTITUTE(SUBSTITUTE(C14&amp;""," ",""),"+",""),"-",""))=9,"56","")&amp;SUBSTITUTE(SUBSTITUTE(SUBSTITUTE(C14&amp;""," ",""),"+",""),"-","")&amp;"?text="&amp;IFERROR(_xlfn.ENCODEURL("Hola, te escribo por la factura "&amp;A14&amp;" por $"&amp;SUBSTITUTE(FIXED(F14,0),",",".")&amp;IF(E14&lt;TODAY(),", que venció el ",", que vence el ")&amp;RIGHT("0"&amp;DAY(E14),2)&amp;"-"&amp;RIGHT("0"&amp;MONTH(E14),2)&amp;"-"&amp;YEAR(E14)&amp;". ¿Me confirmas cuándo la pagas? Gracias."),SUBSTITUTE("Hola, te escribo por la factura "&amp;A14&amp;" por $"&amp;SUBSTITUTE(FIXED(F14,0),",",".")&amp;IF(E14&lt;TODAY(),", que venció el ",", que vence el ")&amp;RIGHT("0"&amp;DAY(E14),2)&amp;"-"&amp;RIGHT("0"&amp;MONTH(E14),2)&amp;"-"&amp;YEAR(E14)&amp;". ¿Me confirmas cuándo la pagas? Gracias."," ","%20")),"Abrir WhatsApp")))</f>
        <v/>
      </c>
      <c r="J14" s="19">
        <f>IF(OR(G14="Sí",E14="",F14=""),"",COUNTIFS($G$5:$G$204,"&lt;&gt;Sí",$E$5:$E$204,"&lt;"&amp;E14,$F$5:$F$204,"&lt;&gt;")+COUNTIFS($G$5:G14,"&lt;&gt;Sí",$E$5:E14,E14,$F$5:F14,"&lt;&gt;"))</f>
        <v/>
      </c>
    </row>
    <row r="15">
      <c r="A15" s="13" t="n"/>
      <c r="B15" s="13" t="n"/>
      <c r="C15" s="14" t="n"/>
      <c r="D15" s="15" t="n"/>
      <c r="E15" s="15" t="n"/>
      <c r="F15" s="16" t="n"/>
      <c r="G15" s="17" t="n"/>
      <c r="H15">
        <f>IF(G15="Sí","Pagada",IF(OR(E15="",F15=""),"",IF(E15&lt;TODAY(),"Vencida hace "&amp;(TODAY()-E15)&amp;IF(TODAY()-E15=1," día"," días"),IF(E15-TODAY()&lt;=7,"Vence esta semana","Al día"))))</f>
        <v/>
      </c>
      <c r="I15" s="18">
        <f>IF(OR(G15="Sí",E15="",F15=""),"",IF(TRIM(C15&amp;"")="","Falta el WhatsApp",HYPERLINK("https://wa.me/"&amp;IF(LEN(SUBSTITUTE(SUBSTITUTE(SUBSTITUTE(C15&amp;""," ",""),"+",""),"-",""))=9,"56","")&amp;SUBSTITUTE(SUBSTITUTE(SUBSTITUTE(C15&amp;""," ",""),"+",""),"-","")&amp;"?text="&amp;IFERROR(_xlfn.ENCODEURL("Hola, te escribo por la factura "&amp;A15&amp;" por $"&amp;SUBSTITUTE(FIXED(F15,0),",",".")&amp;IF(E15&lt;TODAY(),", que venció el ",", que vence el ")&amp;RIGHT("0"&amp;DAY(E15),2)&amp;"-"&amp;RIGHT("0"&amp;MONTH(E15),2)&amp;"-"&amp;YEAR(E15)&amp;". ¿Me confirmas cuándo la pagas? Gracias."),SUBSTITUTE("Hola, te escribo por la factura "&amp;A15&amp;" por $"&amp;SUBSTITUTE(FIXED(F15,0),",",".")&amp;IF(E15&lt;TODAY(),", que venció el ",", que vence el ")&amp;RIGHT("0"&amp;DAY(E15),2)&amp;"-"&amp;RIGHT("0"&amp;MONTH(E15),2)&amp;"-"&amp;YEAR(E15)&amp;". ¿Me confirmas cuándo la pagas? Gracias."," ","%20")),"Abrir WhatsApp")))</f>
        <v/>
      </c>
      <c r="J15" s="19">
        <f>IF(OR(G15="Sí",E15="",F15=""),"",COUNTIFS($G$5:$G$204,"&lt;&gt;Sí",$E$5:$E$204,"&lt;"&amp;E15,$F$5:$F$204,"&lt;&gt;")+COUNTIFS($G$5:G15,"&lt;&gt;Sí",$E$5:E15,E15,$F$5:F15,"&lt;&gt;"))</f>
        <v/>
      </c>
    </row>
    <row r="16">
      <c r="A16" s="13" t="n"/>
      <c r="B16" s="13" t="n"/>
      <c r="C16" s="14" t="n"/>
      <c r="D16" s="15" t="n"/>
      <c r="E16" s="15" t="n"/>
      <c r="F16" s="16" t="n"/>
      <c r="G16" s="17" t="n"/>
      <c r="H16">
        <f>IF(G16="Sí","Pagada",IF(OR(E16="",F16=""),"",IF(E16&lt;TODAY(),"Vencida hace "&amp;(TODAY()-E16)&amp;IF(TODAY()-E16=1," día"," días"),IF(E16-TODAY()&lt;=7,"Vence esta semana","Al día"))))</f>
        <v/>
      </c>
      <c r="I16" s="18">
        <f>IF(OR(G16="Sí",E16="",F16=""),"",IF(TRIM(C16&amp;"")="","Falta el WhatsApp",HYPERLINK("https://wa.me/"&amp;IF(LEN(SUBSTITUTE(SUBSTITUTE(SUBSTITUTE(C16&amp;""," ",""),"+",""),"-",""))=9,"56","")&amp;SUBSTITUTE(SUBSTITUTE(SUBSTITUTE(C16&amp;""," ",""),"+",""),"-","")&amp;"?text="&amp;IFERROR(_xlfn.ENCODEURL("Hola, te escribo por la factura "&amp;A16&amp;" por $"&amp;SUBSTITUTE(FIXED(F16,0),",",".")&amp;IF(E16&lt;TODAY(),", que venció el ",", que vence el ")&amp;RIGHT("0"&amp;DAY(E16),2)&amp;"-"&amp;RIGHT("0"&amp;MONTH(E16),2)&amp;"-"&amp;YEAR(E16)&amp;". ¿Me confirmas cuándo la pagas? Gracias."),SUBSTITUTE("Hola, te escribo por la factura "&amp;A16&amp;" por $"&amp;SUBSTITUTE(FIXED(F16,0),",",".")&amp;IF(E16&lt;TODAY(),", que venció el ",", que vence el ")&amp;RIGHT("0"&amp;DAY(E16),2)&amp;"-"&amp;RIGHT("0"&amp;MONTH(E16),2)&amp;"-"&amp;YEAR(E16)&amp;". ¿Me confirmas cuándo la pagas? Gracias."," ","%20")),"Abrir WhatsApp")))</f>
        <v/>
      </c>
      <c r="J16" s="19">
        <f>IF(OR(G16="Sí",E16="",F16=""),"",COUNTIFS($G$5:$G$204,"&lt;&gt;Sí",$E$5:$E$204,"&lt;"&amp;E16,$F$5:$F$204,"&lt;&gt;")+COUNTIFS($G$5:G16,"&lt;&gt;Sí",$E$5:E16,E16,$F$5:F16,"&lt;&gt;"))</f>
        <v/>
      </c>
    </row>
    <row r="17">
      <c r="A17" s="13" t="n"/>
      <c r="B17" s="13" t="n"/>
      <c r="C17" s="14" t="n"/>
      <c r="D17" s="15" t="n"/>
      <c r="E17" s="15" t="n"/>
      <c r="F17" s="16" t="n"/>
      <c r="G17" s="17" t="n"/>
      <c r="H17">
        <f>IF(G17="Sí","Pagada",IF(OR(E17="",F17=""),"",IF(E17&lt;TODAY(),"Vencida hace "&amp;(TODAY()-E17)&amp;IF(TODAY()-E17=1," día"," días"),IF(E17-TODAY()&lt;=7,"Vence esta semana","Al día"))))</f>
        <v/>
      </c>
      <c r="I17" s="18">
        <f>IF(OR(G17="Sí",E17="",F17=""),"",IF(TRIM(C17&amp;"")="","Falta el WhatsApp",HYPERLINK("https://wa.me/"&amp;IF(LEN(SUBSTITUTE(SUBSTITUTE(SUBSTITUTE(C17&amp;""," ",""),"+",""),"-",""))=9,"56","")&amp;SUBSTITUTE(SUBSTITUTE(SUBSTITUTE(C17&amp;""," ",""),"+",""),"-","")&amp;"?text="&amp;IFERROR(_xlfn.ENCODEURL("Hola, te escribo por la factura "&amp;A17&amp;" por $"&amp;SUBSTITUTE(FIXED(F17,0),",",".")&amp;IF(E17&lt;TODAY(),", que venció el ",", que vence el ")&amp;RIGHT("0"&amp;DAY(E17),2)&amp;"-"&amp;RIGHT("0"&amp;MONTH(E17),2)&amp;"-"&amp;YEAR(E17)&amp;". ¿Me confirmas cuándo la pagas? Gracias."),SUBSTITUTE("Hola, te escribo por la factura "&amp;A17&amp;" por $"&amp;SUBSTITUTE(FIXED(F17,0),",",".")&amp;IF(E17&lt;TODAY(),", que venció el ",", que vence el ")&amp;RIGHT("0"&amp;DAY(E17),2)&amp;"-"&amp;RIGHT("0"&amp;MONTH(E17),2)&amp;"-"&amp;YEAR(E17)&amp;". ¿Me confirmas cuándo la pagas? Gracias."," ","%20")),"Abrir WhatsApp")))</f>
        <v/>
      </c>
      <c r="J17" s="19">
        <f>IF(OR(G17="Sí",E17="",F17=""),"",COUNTIFS($G$5:$G$204,"&lt;&gt;Sí",$E$5:$E$204,"&lt;"&amp;E17,$F$5:$F$204,"&lt;&gt;")+COUNTIFS($G$5:G17,"&lt;&gt;Sí",$E$5:E17,E17,$F$5:F17,"&lt;&gt;"))</f>
        <v/>
      </c>
    </row>
    <row r="18">
      <c r="A18" s="13" t="n"/>
      <c r="B18" s="13" t="n"/>
      <c r="C18" s="14" t="n"/>
      <c r="D18" s="15" t="n"/>
      <c r="E18" s="15" t="n"/>
      <c r="F18" s="16" t="n"/>
      <c r="G18" s="17" t="n"/>
      <c r="H18">
        <f>IF(G18="Sí","Pagada",IF(OR(E18="",F18=""),"",IF(E18&lt;TODAY(),"Vencida hace "&amp;(TODAY()-E18)&amp;IF(TODAY()-E18=1," día"," días"),IF(E18-TODAY()&lt;=7,"Vence esta semana","Al día"))))</f>
        <v/>
      </c>
      <c r="I18" s="18">
        <f>IF(OR(G18="Sí",E18="",F18=""),"",IF(TRIM(C18&amp;"")="","Falta el WhatsApp",HYPERLINK("https://wa.me/"&amp;IF(LEN(SUBSTITUTE(SUBSTITUTE(SUBSTITUTE(C18&amp;""," ",""),"+",""),"-",""))=9,"56","")&amp;SUBSTITUTE(SUBSTITUTE(SUBSTITUTE(C18&amp;""," ",""),"+",""),"-","")&amp;"?text="&amp;IFERROR(_xlfn.ENCODEURL("Hola, te escribo por la factura "&amp;A18&amp;" por $"&amp;SUBSTITUTE(FIXED(F18,0),",",".")&amp;IF(E18&lt;TODAY(),", que venció el ",", que vence el ")&amp;RIGHT("0"&amp;DAY(E18),2)&amp;"-"&amp;RIGHT("0"&amp;MONTH(E18),2)&amp;"-"&amp;YEAR(E18)&amp;". ¿Me confirmas cuándo la pagas? Gracias."),SUBSTITUTE("Hola, te escribo por la factura "&amp;A18&amp;" por $"&amp;SUBSTITUTE(FIXED(F18,0),",",".")&amp;IF(E18&lt;TODAY(),", que venció el ",", que vence el ")&amp;RIGHT("0"&amp;DAY(E18),2)&amp;"-"&amp;RIGHT("0"&amp;MONTH(E18),2)&amp;"-"&amp;YEAR(E18)&amp;". ¿Me confirmas cuándo la pagas? Gracias."," ","%20")),"Abrir WhatsApp")))</f>
        <v/>
      </c>
      <c r="J18" s="19">
        <f>IF(OR(G18="Sí",E18="",F18=""),"",COUNTIFS($G$5:$G$204,"&lt;&gt;Sí",$E$5:$E$204,"&lt;"&amp;E18,$F$5:$F$204,"&lt;&gt;")+COUNTIFS($G$5:G18,"&lt;&gt;Sí",$E$5:E18,E18,$F$5:F18,"&lt;&gt;"))</f>
        <v/>
      </c>
    </row>
    <row r="19">
      <c r="A19" s="13" t="n"/>
      <c r="B19" s="13" t="n"/>
      <c r="C19" s="14" t="n"/>
      <c r="D19" s="15" t="n"/>
      <c r="E19" s="15" t="n"/>
      <c r="F19" s="16" t="n"/>
      <c r="G19" s="17" t="n"/>
      <c r="H19">
        <f>IF(G19="Sí","Pagada",IF(OR(E19="",F19=""),"",IF(E19&lt;TODAY(),"Vencida hace "&amp;(TODAY()-E19)&amp;IF(TODAY()-E19=1," día"," días"),IF(E19-TODAY()&lt;=7,"Vence esta semana","Al día"))))</f>
        <v/>
      </c>
      <c r="I19" s="18">
        <f>IF(OR(G19="Sí",E19="",F19=""),"",IF(TRIM(C19&amp;"")="","Falta el WhatsApp",HYPERLINK("https://wa.me/"&amp;IF(LEN(SUBSTITUTE(SUBSTITUTE(SUBSTITUTE(C19&amp;""," ",""),"+",""),"-",""))=9,"56","")&amp;SUBSTITUTE(SUBSTITUTE(SUBSTITUTE(C19&amp;""," ",""),"+",""),"-","")&amp;"?text="&amp;IFERROR(_xlfn.ENCODEURL("Hola, te escribo por la factura "&amp;A19&amp;" por $"&amp;SUBSTITUTE(FIXED(F19,0),",",".")&amp;IF(E19&lt;TODAY(),", que venció el ",", que vence el ")&amp;RIGHT("0"&amp;DAY(E19),2)&amp;"-"&amp;RIGHT("0"&amp;MONTH(E19),2)&amp;"-"&amp;YEAR(E19)&amp;". ¿Me confirmas cuándo la pagas? Gracias."),SUBSTITUTE("Hola, te escribo por la factura "&amp;A19&amp;" por $"&amp;SUBSTITUTE(FIXED(F19,0),",",".")&amp;IF(E19&lt;TODAY(),", que venció el ",", que vence el ")&amp;RIGHT("0"&amp;DAY(E19),2)&amp;"-"&amp;RIGHT("0"&amp;MONTH(E19),2)&amp;"-"&amp;YEAR(E19)&amp;". ¿Me confirmas cuándo la pagas? Gracias."," ","%20")),"Abrir WhatsApp")))</f>
        <v/>
      </c>
      <c r="J19" s="19">
        <f>IF(OR(G19="Sí",E19="",F19=""),"",COUNTIFS($G$5:$G$204,"&lt;&gt;Sí",$E$5:$E$204,"&lt;"&amp;E19,$F$5:$F$204,"&lt;&gt;")+COUNTIFS($G$5:G19,"&lt;&gt;Sí",$E$5:E19,E19,$F$5:F19,"&lt;&gt;"))</f>
        <v/>
      </c>
    </row>
    <row r="20">
      <c r="A20" s="13" t="n"/>
      <c r="B20" s="13" t="n"/>
      <c r="C20" s="14" t="n"/>
      <c r="D20" s="15" t="n"/>
      <c r="E20" s="15" t="n"/>
      <c r="F20" s="16" t="n"/>
      <c r="G20" s="17" t="n"/>
      <c r="H20">
        <f>IF(G20="Sí","Pagada",IF(OR(E20="",F20=""),"",IF(E20&lt;TODAY(),"Vencida hace "&amp;(TODAY()-E20)&amp;IF(TODAY()-E20=1," día"," días"),IF(E20-TODAY()&lt;=7,"Vence esta semana","Al día"))))</f>
        <v/>
      </c>
      <c r="I20" s="18">
        <f>IF(OR(G20="Sí",E20="",F20=""),"",IF(TRIM(C20&amp;"")="","Falta el WhatsApp",HYPERLINK("https://wa.me/"&amp;IF(LEN(SUBSTITUTE(SUBSTITUTE(SUBSTITUTE(C20&amp;""," ",""),"+",""),"-",""))=9,"56","")&amp;SUBSTITUTE(SUBSTITUTE(SUBSTITUTE(C20&amp;""," ",""),"+",""),"-","")&amp;"?text="&amp;IFERROR(_xlfn.ENCODEURL("Hola, te escribo por la factura "&amp;A20&amp;" por $"&amp;SUBSTITUTE(FIXED(F20,0),",",".")&amp;IF(E20&lt;TODAY(),", que venció el ",", que vence el ")&amp;RIGHT("0"&amp;DAY(E20),2)&amp;"-"&amp;RIGHT("0"&amp;MONTH(E20),2)&amp;"-"&amp;YEAR(E20)&amp;". ¿Me confirmas cuándo la pagas? Gracias."),SUBSTITUTE("Hola, te escribo por la factura "&amp;A20&amp;" por $"&amp;SUBSTITUTE(FIXED(F20,0),",",".")&amp;IF(E20&lt;TODAY(),", que venció el ",", que vence el ")&amp;RIGHT("0"&amp;DAY(E20),2)&amp;"-"&amp;RIGHT("0"&amp;MONTH(E20),2)&amp;"-"&amp;YEAR(E20)&amp;". ¿Me confirmas cuándo la pagas? Gracias."," ","%20")),"Abrir WhatsApp")))</f>
        <v/>
      </c>
      <c r="J20" s="19">
        <f>IF(OR(G20="Sí",E20="",F20=""),"",COUNTIFS($G$5:$G$204,"&lt;&gt;Sí",$E$5:$E$204,"&lt;"&amp;E20,$F$5:$F$204,"&lt;&gt;")+COUNTIFS($G$5:G20,"&lt;&gt;Sí",$E$5:E20,E20,$F$5:F20,"&lt;&gt;"))</f>
        <v/>
      </c>
    </row>
    <row r="21">
      <c r="A21" s="13" t="n"/>
      <c r="B21" s="13" t="n"/>
      <c r="C21" s="14" t="n"/>
      <c r="D21" s="15" t="n"/>
      <c r="E21" s="15" t="n"/>
      <c r="F21" s="16" t="n"/>
      <c r="G21" s="17" t="n"/>
      <c r="H21">
        <f>IF(G21="Sí","Pagada",IF(OR(E21="",F21=""),"",IF(E21&lt;TODAY(),"Vencida hace "&amp;(TODAY()-E21)&amp;IF(TODAY()-E21=1," día"," días"),IF(E21-TODAY()&lt;=7,"Vence esta semana","Al día"))))</f>
        <v/>
      </c>
      <c r="I21" s="18">
        <f>IF(OR(G21="Sí",E21="",F21=""),"",IF(TRIM(C21&amp;"")="","Falta el WhatsApp",HYPERLINK("https://wa.me/"&amp;IF(LEN(SUBSTITUTE(SUBSTITUTE(SUBSTITUTE(C21&amp;""," ",""),"+",""),"-",""))=9,"56","")&amp;SUBSTITUTE(SUBSTITUTE(SUBSTITUTE(C21&amp;""," ",""),"+",""),"-","")&amp;"?text="&amp;IFERROR(_xlfn.ENCODEURL("Hola, te escribo por la factura "&amp;A21&amp;" por $"&amp;SUBSTITUTE(FIXED(F21,0),",",".")&amp;IF(E21&lt;TODAY(),", que venció el ",", que vence el ")&amp;RIGHT("0"&amp;DAY(E21),2)&amp;"-"&amp;RIGHT("0"&amp;MONTH(E21),2)&amp;"-"&amp;YEAR(E21)&amp;". ¿Me confirmas cuándo la pagas? Gracias."),SUBSTITUTE("Hola, te escribo por la factura "&amp;A21&amp;" por $"&amp;SUBSTITUTE(FIXED(F21,0),",",".")&amp;IF(E21&lt;TODAY(),", que venció el ",", que vence el ")&amp;RIGHT("0"&amp;DAY(E21),2)&amp;"-"&amp;RIGHT("0"&amp;MONTH(E21),2)&amp;"-"&amp;YEAR(E21)&amp;". ¿Me confirmas cuándo la pagas? Gracias."," ","%20")),"Abrir WhatsApp")))</f>
        <v/>
      </c>
      <c r="J21" s="19">
        <f>IF(OR(G21="Sí",E21="",F21=""),"",COUNTIFS($G$5:$G$204,"&lt;&gt;Sí",$E$5:$E$204,"&lt;"&amp;E21,$F$5:$F$204,"&lt;&gt;")+COUNTIFS($G$5:G21,"&lt;&gt;Sí",$E$5:E21,E21,$F$5:F21,"&lt;&gt;"))</f>
        <v/>
      </c>
    </row>
    <row r="22">
      <c r="A22" s="13" t="n"/>
      <c r="B22" s="13" t="n"/>
      <c r="C22" s="14" t="n"/>
      <c r="D22" s="15" t="n"/>
      <c r="E22" s="15" t="n"/>
      <c r="F22" s="16" t="n"/>
      <c r="G22" s="17" t="n"/>
      <c r="H22">
        <f>IF(G22="Sí","Pagada",IF(OR(E22="",F22=""),"",IF(E22&lt;TODAY(),"Vencida hace "&amp;(TODAY()-E22)&amp;IF(TODAY()-E22=1," día"," días"),IF(E22-TODAY()&lt;=7,"Vence esta semana","Al día"))))</f>
        <v/>
      </c>
      <c r="I22" s="18">
        <f>IF(OR(G22="Sí",E22="",F22=""),"",IF(TRIM(C22&amp;"")="","Falta el WhatsApp",HYPERLINK("https://wa.me/"&amp;IF(LEN(SUBSTITUTE(SUBSTITUTE(SUBSTITUTE(C22&amp;""," ",""),"+",""),"-",""))=9,"56","")&amp;SUBSTITUTE(SUBSTITUTE(SUBSTITUTE(C22&amp;""," ",""),"+",""),"-","")&amp;"?text="&amp;IFERROR(_xlfn.ENCODEURL("Hola, te escribo por la factura "&amp;A22&amp;" por $"&amp;SUBSTITUTE(FIXED(F22,0),",",".")&amp;IF(E22&lt;TODAY(),", que venció el ",", que vence el ")&amp;RIGHT("0"&amp;DAY(E22),2)&amp;"-"&amp;RIGHT("0"&amp;MONTH(E22),2)&amp;"-"&amp;YEAR(E22)&amp;". ¿Me confirmas cuándo la pagas? Gracias."),SUBSTITUTE("Hola, te escribo por la factura "&amp;A22&amp;" por $"&amp;SUBSTITUTE(FIXED(F22,0),",",".")&amp;IF(E22&lt;TODAY(),", que venció el ",", que vence el ")&amp;RIGHT("0"&amp;DAY(E22),2)&amp;"-"&amp;RIGHT("0"&amp;MONTH(E22),2)&amp;"-"&amp;YEAR(E22)&amp;". ¿Me confirmas cuándo la pagas? Gracias."," ","%20")),"Abrir WhatsApp")))</f>
        <v/>
      </c>
      <c r="J22" s="19">
        <f>IF(OR(G22="Sí",E22="",F22=""),"",COUNTIFS($G$5:$G$204,"&lt;&gt;Sí",$E$5:$E$204,"&lt;"&amp;E22,$F$5:$F$204,"&lt;&gt;")+COUNTIFS($G$5:G22,"&lt;&gt;Sí",$E$5:E22,E22,$F$5:F22,"&lt;&gt;"))</f>
        <v/>
      </c>
    </row>
    <row r="23">
      <c r="A23" s="13" t="n"/>
      <c r="B23" s="13" t="n"/>
      <c r="C23" s="14" t="n"/>
      <c r="D23" s="15" t="n"/>
      <c r="E23" s="15" t="n"/>
      <c r="F23" s="16" t="n"/>
      <c r="G23" s="17" t="n"/>
      <c r="H23">
        <f>IF(G23="Sí","Pagada",IF(OR(E23="",F23=""),"",IF(E23&lt;TODAY(),"Vencida hace "&amp;(TODAY()-E23)&amp;IF(TODAY()-E23=1," día"," días"),IF(E23-TODAY()&lt;=7,"Vence esta semana","Al día"))))</f>
        <v/>
      </c>
      <c r="I23" s="18">
        <f>IF(OR(G23="Sí",E23="",F23=""),"",IF(TRIM(C23&amp;"")="","Falta el WhatsApp",HYPERLINK("https://wa.me/"&amp;IF(LEN(SUBSTITUTE(SUBSTITUTE(SUBSTITUTE(C23&amp;""," ",""),"+",""),"-",""))=9,"56","")&amp;SUBSTITUTE(SUBSTITUTE(SUBSTITUTE(C23&amp;""," ",""),"+",""),"-","")&amp;"?text="&amp;IFERROR(_xlfn.ENCODEURL("Hola, te escribo por la factura "&amp;A23&amp;" por $"&amp;SUBSTITUTE(FIXED(F23,0),",",".")&amp;IF(E23&lt;TODAY(),", que venció el ",", que vence el ")&amp;RIGHT("0"&amp;DAY(E23),2)&amp;"-"&amp;RIGHT("0"&amp;MONTH(E23),2)&amp;"-"&amp;YEAR(E23)&amp;". ¿Me confirmas cuándo la pagas? Gracias."),SUBSTITUTE("Hola, te escribo por la factura "&amp;A23&amp;" por $"&amp;SUBSTITUTE(FIXED(F23,0),",",".")&amp;IF(E23&lt;TODAY(),", que venció el ",", que vence el ")&amp;RIGHT("0"&amp;DAY(E23),2)&amp;"-"&amp;RIGHT("0"&amp;MONTH(E23),2)&amp;"-"&amp;YEAR(E23)&amp;". ¿Me confirmas cuándo la pagas? Gracias."," ","%20")),"Abrir WhatsApp")))</f>
        <v/>
      </c>
      <c r="J23" s="19">
        <f>IF(OR(G23="Sí",E23="",F23=""),"",COUNTIFS($G$5:$G$204,"&lt;&gt;Sí",$E$5:$E$204,"&lt;"&amp;E23,$F$5:$F$204,"&lt;&gt;")+COUNTIFS($G$5:G23,"&lt;&gt;Sí",$E$5:E23,E23,$F$5:F23,"&lt;&gt;"))</f>
        <v/>
      </c>
    </row>
    <row r="24">
      <c r="A24" s="13" t="n"/>
      <c r="B24" s="13" t="n"/>
      <c r="C24" s="14" t="n"/>
      <c r="D24" s="15" t="n"/>
      <c r="E24" s="15" t="n"/>
      <c r="F24" s="16" t="n"/>
      <c r="G24" s="17" t="n"/>
      <c r="H24">
        <f>IF(G24="Sí","Pagada",IF(OR(E24="",F24=""),"",IF(E24&lt;TODAY(),"Vencida hace "&amp;(TODAY()-E24)&amp;IF(TODAY()-E24=1," día"," días"),IF(E24-TODAY()&lt;=7,"Vence esta semana","Al día"))))</f>
        <v/>
      </c>
      <c r="I24" s="18">
        <f>IF(OR(G24="Sí",E24="",F24=""),"",IF(TRIM(C24&amp;"")="","Falta el WhatsApp",HYPERLINK("https://wa.me/"&amp;IF(LEN(SUBSTITUTE(SUBSTITUTE(SUBSTITUTE(C24&amp;""," ",""),"+",""),"-",""))=9,"56","")&amp;SUBSTITUTE(SUBSTITUTE(SUBSTITUTE(C24&amp;""," ",""),"+",""),"-","")&amp;"?text="&amp;IFERROR(_xlfn.ENCODEURL("Hola, te escribo por la factura "&amp;A24&amp;" por $"&amp;SUBSTITUTE(FIXED(F24,0),",",".")&amp;IF(E24&lt;TODAY(),", que venció el ",", que vence el ")&amp;RIGHT("0"&amp;DAY(E24),2)&amp;"-"&amp;RIGHT("0"&amp;MONTH(E24),2)&amp;"-"&amp;YEAR(E24)&amp;". ¿Me confirmas cuándo la pagas? Gracias."),SUBSTITUTE("Hola, te escribo por la factura "&amp;A24&amp;" por $"&amp;SUBSTITUTE(FIXED(F24,0),",",".")&amp;IF(E24&lt;TODAY(),", que venció el ",", que vence el ")&amp;RIGHT("0"&amp;DAY(E24),2)&amp;"-"&amp;RIGHT("0"&amp;MONTH(E24),2)&amp;"-"&amp;YEAR(E24)&amp;". ¿Me confirmas cuándo la pagas? Gracias."," ","%20")),"Abrir WhatsApp")))</f>
        <v/>
      </c>
      <c r="J24" s="19">
        <f>IF(OR(G24="Sí",E24="",F24=""),"",COUNTIFS($G$5:$G$204,"&lt;&gt;Sí",$E$5:$E$204,"&lt;"&amp;E24,$F$5:$F$204,"&lt;&gt;")+COUNTIFS($G$5:G24,"&lt;&gt;Sí",$E$5:E24,E24,$F$5:F24,"&lt;&gt;"))</f>
        <v/>
      </c>
    </row>
    <row r="25">
      <c r="A25" s="13" t="n"/>
      <c r="B25" s="13" t="n"/>
      <c r="C25" s="14" t="n"/>
      <c r="D25" s="15" t="n"/>
      <c r="E25" s="15" t="n"/>
      <c r="F25" s="16" t="n"/>
      <c r="G25" s="17" t="n"/>
      <c r="H25">
        <f>IF(G25="Sí","Pagada",IF(OR(E25="",F25=""),"",IF(E25&lt;TODAY(),"Vencida hace "&amp;(TODAY()-E25)&amp;IF(TODAY()-E25=1," día"," días"),IF(E25-TODAY()&lt;=7,"Vence esta semana","Al día"))))</f>
        <v/>
      </c>
      <c r="I25" s="18">
        <f>IF(OR(G25="Sí",E25="",F25=""),"",IF(TRIM(C25&amp;"")="","Falta el WhatsApp",HYPERLINK("https://wa.me/"&amp;IF(LEN(SUBSTITUTE(SUBSTITUTE(SUBSTITUTE(C25&amp;""," ",""),"+",""),"-",""))=9,"56","")&amp;SUBSTITUTE(SUBSTITUTE(SUBSTITUTE(C25&amp;""," ",""),"+",""),"-","")&amp;"?text="&amp;IFERROR(_xlfn.ENCODEURL("Hola, te escribo por la factura "&amp;A25&amp;" por $"&amp;SUBSTITUTE(FIXED(F25,0),",",".")&amp;IF(E25&lt;TODAY(),", que venció el ",", que vence el ")&amp;RIGHT("0"&amp;DAY(E25),2)&amp;"-"&amp;RIGHT("0"&amp;MONTH(E25),2)&amp;"-"&amp;YEAR(E25)&amp;". ¿Me confirmas cuándo la pagas? Gracias."),SUBSTITUTE("Hola, te escribo por la factura "&amp;A25&amp;" por $"&amp;SUBSTITUTE(FIXED(F25,0),",",".")&amp;IF(E25&lt;TODAY(),", que venció el ",", que vence el ")&amp;RIGHT("0"&amp;DAY(E25),2)&amp;"-"&amp;RIGHT("0"&amp;MONTH(E25),2)&amp;"-"&amp;YEAR(E25)&amp;". ¿Me confirmas cuándo la pagas? Gracias."," ","%20")),"Abrir WhatsApp")))</f>
        <v/>
      </c>
      <c r="J25" s="19">
        <f>IF(OR(G25="Sí",E25="",F25=""),"",COUNTIFS($G$5:$G$204,"&lt;&gt;Sí",$E$5:$E$204,"&lt;"&amp;E25,$F$5:$F$204,"&lt;&gt;")+COUNTIFS($G$5:G25,"&lt;&gt;Sí",$E$5:E25,E25,$F$5:F25,"&lt;&gt;"))</f>
        <v/>
      </c>
    </row>
    <row r="26">
      <c r="A26" s="13" t="n"/>
      <c r="B26" s="13" t="n"/>
      <c r="C26" s="14" t="n"/>
      <c r="D26" s="15" t="n"/>
      <c r="E26" s="15" t="n"/>
      <c r="F26" s="16" t="n"/>
      <c r="G26" s="17" t="n"/>
      <c r="H26">
        <f>IF(G26="Sí","Pagada",IF(OR(E26="",F26=""),"",IF(E26&lt;TODAY(),"Vencida hace "&amp;(TODAY()-E26)&amp;IF(TODAY()-E26=1," día"," días"),IF(E26-TODAY()&lt;=7,"Vence esta semana","Al día"))))</f>
        <v/>
      </c>
      <c r="I26" s="18">
        <f>IF(OR(G26="Sí",E26="",F26=""),"",IF(TRIM(C26&amp;"")="","Falta el WhatsApp",HYPERLINK("https://wa.me/"&amp;IF(LEN(SUBSTITUTE(SUBSTITUTE(SUBSTITUTE(C26&amp;""," ",""),"+",""),"-",""))=9,"56","")&amp;SUBSTITUTE(SUBSTITUTE(SUBSTITUTE(C26&amp;""," ",""),"+",""),"-","")&amp;"?text="&amp;IFERROR(_xlfn.ENCODEURL("Hola, te escribo por la factura "&amp;A26&amp;" por $"&amp;SUBSTITUTE(FIXED(F26,0),",",".")&amp;IF(E26&lt;TODAY(),", que venció el ",", que vence el ")&amp;RIGHT("0"&amp;DAY(E26),2)&amp;"-"&amp;RIGHT("0"&amp;MONTH(E26),2)&amp;"-"&amp;YEAR(E26)&amp;". ¿Me confirmas cuándo la pagas? Gracias."),SUBSTITUTE("Hola, te escribo por la factura "&amp;A26&amp;" por $"&amp;SUBSTITUTE(FIXED(F26,0),",",".")&amp;IF(E26&lt;TODAY(),", que venció el ",", que vence el ")&amp;RIGHT("0"&amp;DAY(E26),2)&amp;"-"&amp;RIGHT("0"&amp;MONTH(E26),2)&amp;"-"&amp;YEAR(E26)&amp;". ¿Me confirmas cuándo la pagas? Gracias."," ","%20")),"Abrir WhatsApp")))</f>
        <v/>
      </c>
      <c r="J26" s="19">
        <f>IF(OR(G26="Sí",E26="",F26=""),"",COUNTIFS($G$5:$G$204,"&lt;&gt;Sí",$E$5:$E$204,"&lt;"&amp;E26,$F$5:$F$204,"&lt;&gt;")+COUNTIFS($G$5:G26,"&lt;&gt;Sí",$E$5:E26,E26,$F$5:F26,"&lt;&gt;"))</f>
        <v/>
      </c>
    </row>
    <row r="27">
      <c r="A27" s="13" t="n"/>
      <c r="B27" s="13" t="n"/>
      <c r="C27" s="14" t="n"/>
      <c r="D27" s="15" t="n"/>
      <c r="E27" s="15" t="n"/>
      <c r="F27" s="16" t="n"/>
      <c r="G27" s="17" t="n"/>
      <c r="H27">
        <f>IF(G27="Sí","Pagada",IF(OR(E27="",F27=""),"",IF(E27&lt;TODAY(),"Vencida hace "&amp;(TODAY()-E27)&amp;IF(TODAY()-E27=1," día"," días"),IF(E27-TODAY()&lt;=7,"Vence esta semana","Al día"))))</f>
        <v/>
      </c>
      <c r="I27" s="18">
        <f>IF(OR(G27="Sí",E27="",F27=""),"",IF(TRIM(C27&amp;"")="","Falta el WhatsApp",HYPERLINK("https://wa.me/"&amp;IF(LEN(SUBSTITUTE(SUBSTITUTE(SUBSTITUTE(C27&amp;""," ",""),"+",""),"-",""))=9,"56","")&amp;SUBSTITUTE(SUBSTITUTE(SUBSTITUTE(C27&amp;""," ",""),"+",""),"-","")&amp;"?text="&amp;IFERROR(_xlfn.ENCODEURL("Hola, te escribo por la factura "&amp;A27&amp;" por $"&amp;SUBSTITUTE(FIXED(F27,0),",",".")&amp;IF(E27&lt;TODAY(),", que venció el ",", que vence el ")&amp;RIGHT("0"&amp;DAY(E27),2)&amp;"-"&amp;RIGHT("0"&amp;MONTH(E27),2)&amp;"-"&amp;YEAR(E27)&amp;". ¿Me confirmas cuándo la pagas? Gracias."),SUBSTITUTE("Hola, te escribo por la factura "&amp;A27&amp;" por $"&amp;SUBSTITUTE(FIXED(F27,0),",",".")&amp;IF(E27&lt;TODAY(),", que venció el ",", que vence el ")&amp;RIGHT("0"&amp;DAY(E27),2)&amp;"-"&amp;RIGHT("0"&amp;MONTH(E27),2)&amp;"-"&amp;YEAR(E27)&amp;". ¿Me confirmas cuándo la pagas? Gracias."," ","%20")),"Abrir WhatsApp")))</f>
        <v/>
      </c>
      <c r="J27" s="19">
        <f>IF(OR(G27="Sí",E27="",F27=""),"",COUNTIFS($G$5:$G$204,"&lt;&gt;Sí",$E$5:$E$204,"&lt;"&amp;E27,$F$5:$F$204,"&lt;&gt;")+COUNTIFS($G$5:G27,"&lt;&gt;Sí",$E$5:E27,E27,$F$5:F27,"&lt;&gt;"))</f>
        <v/>
      </c>
    </row>
    <row r="28">
      <c r="A28" s="13" t="n"/>
      <c r="B28" s="13" t="n"/>
      <c r="C28" s="14" t="n"/>
      <c r="D28" s="15" t="n"/>
      <c r="E28" s="15" t="n"/>
      <c r="F28" s="16" t="n"/>
      <c r="G28" s="17" t="n"/>
      <c r="H28">
        <f>IF(G28="Sí","Pagada",IF(OR(E28="",F28=""),"",IF(E28&lt;TODAY(),"Vencida hace "&amp;(TODAY()-E28)&amp;IF(TODAY()-E28=1," día"," días"),IF(E28-TODAY()&lt;=7,"Vence esta semana","Al día"))))</f>
        <v/>
      </c>
      <c r="I28" s="18">
        <f>IF(OR(G28="Sí",E28="",F28=""),"",IF(TRIM(C28&amp;"")="","Falta el WhatsApp",HYPERLINK("https://wa.me/"&amp;IF(LEN(SUBSTITUTE(SUBSTITUTE(SUBSTITUTE(C28&amp;""," ",""),"+",""),"-",""))=9,"56","")&amp;SUBSTITUTE(SUBSTITUTE(SUBSTITUTE(C28&amp;""," ",""),"+",""),"-","")&amp;"?text="&amp;IFERROR(_xlfn.ENCODEURL("Hola, te escribo por la factura "&amp;A28&amp;" por $"&amp;SUBSTITUTE(FIXED(F28,0),",",".")&amp;IF(E28&lt;TODAY(),", que venció el ",", que vence el ")&amp;RIGHT("0"&amp;DAY(E28),2)&amp;"-"&amp;RIGHT("0"&amp;MONTH(E28),2)&amp;"-"&amp;YEAR(E28)&amp;". ¿Me confirmas cuándo la pagas? Gracias."),SUBSTITUTE("Hola, te escribo por la factura "&amp;A28&amp;" por $"&amp;SUBSTITUTE(FIXED(F28,0),",",".")&amp;IF(E28&lt;TODAY(),", que venció el ",", que vence el ")&amp;RIGHT("0"&amp;DAY(E28),2)&amp;"-"&amp;RIGHT("0"&amp;MONTH(E28),2)&amp;"-"&amp;YEAR(E28)&amp;". ¿Me confirmas cuándo la pagas? Gracias."," ","%20")),"Abrir WhatsApp")))</f>
        <v/>
      </c>
      <c r="J28" s="19">
        <f>IF(OR(G28="Sí",E28="",F28=""),"",COUNTIFS($G$5:$G$204,"&lt;&gt;Sí",$E$5:$E$204,"&lt;"&amp;E28,$F$5:$F$204,"&lt;&gt;")+COUNTIFS($G$5:G28,"&lt;&gt;Sí",$E$5:E28,E28,$F$5:F28,"&lt;&gt;"))</f>
        <v/>
      </c>
    </row>
    <row r="29">
      <c r="A29" s="13" t="n"/>
      <c r="B29" s="13" t="n"/>
      <c r="C29" s="14" t="n"/>
      <c r="D29" s="15" t="n"/>
      <c r="E29" s="15" t="n"/>
      <c r="F29" s="16" t="n"/>
      <c r="G29" s="17" t="n"/>
      <c r="H29">
        <f>IF(G29="Sí","Pagada",IF(OR(E29="",F29=""),"",IF(E29&lt;TODAY(),"Vencida hace "&amp;(TODAY()-E29)&amp;IF(TODAY()-E29=1," día"," días"),IF(E29-TODAY()&lt;=7,"Vence esta semana","Al día"))))</f>
        <v/>
      </c>
      <c r="I29" s="18">
        <f>IF(OR(G29="Sí",E29="",F29=""),"",IF(TRIM(C29&amp;"")="","Falta el WhatsApp",HYPERLINK("https://wa.me/"&amp;IF(LEN(SUBSTITUTE(SUBSTITUTE(SUBSTITUTE(C29&amp;""," ",""),"+",""),"-",""))=9,"56","")&amp;SUBSTITUTE(SUBSTITUTE(SUBSTITUTE(C29&amp;""," ",""),"+",""),"-","")&amp;"?text="&amp;IFERROR(_xlfn.ENCODEURL("Hola, te escribo por la factura "&amp;A29&amp;" por $"&amp;SUBSTITUTE(FIXED(F29,0),",",".")&amp;IF(E29&lt;TODAY(),", que venció el ",", que vence el ")&amp;RIGHT("0"&amp;DAY(E29),2)&amp;"-"&amp;RIGHT("0"&amp;MONTH(E29),2)&amp;"-"&amp;YEAR(E29)&amp;". ¿Me confirmas cuándo la pagas? Gracias."),SUBSTITUTE("Hola, te escribo por la factura "&amp;A29&amp;" por $"&amp;SUBSTITUTE(FIXED(F29,0),",",".")&amp;IF(E29&lt;TODAY(),", que venció el ",", que vence el ")&amp;RIGHT("0"&amp;DAY(E29),2)&amp;"-"&amp;RIGHT("0"&amp;MONTH(E29),2)&amp;"-"&amp;YEAR(E29)&amp;". ¿Me confirmas cuándo la pagas? Gracias."," ","%20")),"Abrir WhatsApp")))</f>
        <v/>
      </c>
      <c r="J29" s="19">
        <f>IF(OR(G29="Sí",E29="",F29=""),"",COUNTIFS($G$5:$G$204,"&lt;&gt;Sí",$E$5:$E$204,"&lt;"&amp;E29,$F$5:$F$204,"&lt;&gt;")+COUNTIFS($G$5:G29,"&lt;&gt;Sí",$E$5:E29,E29,$F$5:F29,"&lt;&gt;"))</f>
        <v/>
      </c>
    </row>
    <row r="30">
      <c r="A30" s="13" t="n"/>
      <c r="B30" s="13" t="n"/>
      <c r="C30" s="14" t="n"/>
      <c r="D30" s="15" t="n"/>
      <c r="E30" s="15" t="n"/>
      <c r="F30" s="16" t="n"/>
      <c r="G30" s="17" t="n"/>
      <c r="H30">
        <f>IF(G30="Sí","Pagada",IF(OR(E30="",F30=""),"",IF(E30&lt;TODAY(),"Vencida hace "&amp;(TODAY()-E30)&amp;IF(TODAY()-E30=1," día"," días"),IF(E30-TODAY()&lt;=7,"Vence esta semana","Al día"))))</f>
        <v/>
      </c>
      <c r="I30" s="18">
        <f>IF(OR(G30="Sí",E30="",F30=""),"",IF(TRIM(C30&amp;"")="","Falta el WhatsApp",HYPERLINK("https://wa.me/"&amp;IF(LEN(SUBSTITUTE(SUBSTITUTE(SUBSTITUTE(C30&amp;""," ",""),"+",""),"-",""))=9,"56","")&amp;SUBSTITUTE(SUBSTITUTE(SUBSTITUTE(C30&amp;""," ",""),"+",""),"-","")&amp;"?text="&amp;IFERROR(_xlfn.ENCODEURL("Hola, te escribo por la factura "&amp;A30&amp;" por $"&amp;SUBSTITUTE(FIXED(F30,0),",",".")&amp;IF(E30&lt;TODAY(),", que venció el ",", que vence el ")&amp;RIGHT("0"&amp;DAY(E30),2)&amp;"-"&amp;RIGHT("0"&amp;MONTH(E30),2)&amp;"-"&amp;YEAR(E30)&amp;". ¿Me confirmas cuándo la pagas? Gracias."),SUBSTITUTE("Hola, te escribo por la factura "&amp;A30&amp;" por $"&amp;SUBSTITUTE(FIXED(F30,0),",",".")&amp;IF(E30&lt;TODAY(),", que venció el ",", que vence el ")&amp;RIGHT("0"&amp;DAY(E30),2)&amp;"-"&amp;RIGHT("0"&amp;MONTH(E30),2)&amp;"-"&amp;YEAR(E30)&amp;". ¿Me confirmas cuándo la pagas? Gracias."," ","%20")),"Abrir WhatsApp")))</f>
        <v/>
      </c>
      <c r="J30" s="19">
        <f>IF(OR(G30="Sí",E30="",F30=""),"",COUNTIFS($G$5:$G$204,"&lt;&gt;Sí",$E$5:$E$204,"&lt;"&amp;E30,$F$5:$F$204,"&lt;&gt;")+COUNTIFS($G$5:G30,"&lt;&gt;Sí",$E$5:E30,E30,$F$5:F30,"&lt;&gt;"))</f>
        <v/>
      </c>
    </row>
    <row r="31">
      <c r="A31" s="13" t="n"/>
      <c r="B31" s="13" t="n"/>
      <c r="C31" s="14" t="n"/>
      <c r="D31" s="15" t="n"/>
      <c r="E31" s="15" t="n"/>
      <c r="F31" s="16" t="n"/>
      <c r="G31" s="17" t="n"/>
      <c r="H31">
        <f>IF(G31="Sí","Pagada",IF(OR(E31="",F31=""),"",IF(E31&lt;TODAY(),"Vencida hace "&amp;(TODAY()-E31)&amp;IF(TODAY()-E31=1," día"," días"),IF(E31-TODAY()&lt;=7,"Vence esta semana","Al día"))))</f>
        <v/>
      </c>
      <c r="I31" s="18">
        <f>IF(OR(G31="Sí",E31="",F31=""),"",IF(TRIM(C31&amp;"")="","Falta el WhatsApp",HYPERLINK("https://wa.me/"&amp;IF(LEN(SUBSTITUTE(SUBSTITUTE(SUBSTITUTE(C31&amp;""," ",""),"+",""),"-",""))=9,"56","")&amp;SUBSTITUTE(SUBSTITUTE(SUBSTITUTE(C31&amp;""," ",""),"+",""),"-","")&amp;"?text="&amp;IFERROR(_xlfn.ENCODEURL("Hola, te escribo por la factura "&amp;A31&amp;" por $"&amp;SUBSTITUTE(FIXED(F31,0),",",".")&amp;IF(E31&lt;TODAY(),", que venció el ",", que vence el ")&amp;RIGHT("0"&amp;DAY(E31),2)&amp;"-"&amp;RIGHT("0"&amp;MONTH(E31),2)&amp;"-"&amp;YEAR(E31)&amp;". ¿Me confirmas cuándo la pagas? Gracias."),SUBSTITUTE("Hola, te escribo por la factura "&amp;A31&amp;" por $"&amp;SUBSTITUTE(FIXED(F31,0),",",".")&amp;IF(E31&lt;TODAY(),", que venció el ",", que vence el ")&amp;RIGHT("0"&amp;DAY(E31),2)&amp;"-"&amp;RIGHT("0"&amp;MONTH(E31),2)&amp;"-"&amp;YEAR(E31)&amp;". ¿Me confirmas cuándo la pagas? Gracias."," ","%20")),"Abrir WhatsApp")))</f>
        <v/>
      </c>
      <c r="J31" s="19">
        <f>IF(OR(G31="Sí",E31="",F31=""),"",COUNTIFS($G$5:$G$204,"&lt;&gt;Sí",$E$5:$E$204,"&lt;"&amp;E31,$F$5:$F$204,"&lt;&gt;")+COUNTIFS($G$5:G31,"&lt;&gt;Sí",$E$5:E31,E31,$F$5:F31,"&lt;&gt;"))</f>
        <v/>
      </c>
    </row>
    <row r="32">
      <c r="A32" s="13" t="n"/>
      <c r="B32" s="13" t="n"/>
      <c r="C32" s="14" t="n"/>
      <c r="D32" s="15" t="n"/>
      <c r="E32" s="15" t="n"/>
      <c r="F32" s="16" t="n"/>
      <c r="G32" s="17" t="n"/>
      <c r="H32">
        <f>IF(G32="Sí","Pagada",IF(OR(E32="",F32=""),"",IF(E32&lt;TODAY(),"Vencida hace "&amp;(TODAY()-E32)&amp;IF(TODAY()-E32=1," día"," días"),IF(E32-TODAY()&lt;=7,"Vence esta semana","Al día"))))</f>
        <v/>
      </c>
      <c r="I32" s="18">
        <f>IF(OR(G32="Sí",E32="",F32=""),"",IF(TRIM(C32&amp;"")="","Falta el WhatsApp",HYPERLINK("https://wa.me/"&amp;IF(LEN(SUBSTITUTE(SUBSTITUTE(SUBSTITUTE(C32&amp;""," ",""),"+",""),"-",""))=9,"56","")&amp;SUBSTITUTE(SUBSTITUTE(SUBSTITUTE(C32&amp;""," ",""),"+",""),"-","")&amp;"?text="&amp;IFERROR(_xlfn.ENCODEURL("Hola, te escribo por la factura "&amp;A32&amp;" por $"&amp;SUBSTITUTE(FIXED(F32,0),",",".")&amp;IF(E32&lt;TODAY(),", que venció el ",", que vence el ")&amp;RIGHT("0"&amp;DAY(E32),2)&amp;"-"&amp;RIGHT("0"&amp;MONTH(E32),2)&amp;"-"&amp;YEAR(E32)&amp;". ¿Me confirmas cuándo la pagas? Gracias."),SUBSTITUTE("Hola, te escribo por la factura "&amp;A32&amp;" por $"&amp;SUBSTITUTE(FIXED(F32,0),",",".")&amp;IF(E32&lt;TODAY(),", que venció el ",", que vence el ")&amp;RIGHT("0"&amp;DAY(E32),2)&amp;"-"&amp;RIGHT("0"&amp;MONTH(E32),2)&amp;"-"&amp;YEAR(E32)&amp;". ¿Me confirmas cuándo la pagas? Gracias."," ","%20")),"Abrir WhatsApp")))</f>
        <v/>
      </c>
      <c r="J32" s="19">
        <f>IF(OR(G32="Sí",E32="",F32=""),"",COUNTIFS($G$5:$G$204,"&lt;&gt;Sí",$E$5:$E$204,"&lt;"&amp;E32,$F$5:$F$204,"&lt;&gt;")+COUNTIFS($G$5:G32,"&lt;&gt;Sí",$E$5:E32,E32,$F$5:F32,"&lt;&gt;"))</f>
        <v/>
      </c>
    </row>
    <row r="33">
      <c r="A33" s="13" t="n"/>
      <c r="B33" s="13" t="n"/>
      <c r="C33" s="14" t="n"/>
      <c r="D33" s="15" t="n"/>
      <c r="E33" s="15" t="n"/>
      <c r="F33" s="16" t="n"/>
      <c r="G33" s="17" t="n"/>
      <c r="H33">
        <f>IF(G33="Sí","Pagada",IF(OR(E33="",F33=""),"",IF(E33&lt;TODAY(),"Vencida hace "&amp;(TODAY()-E33)&amp;IF(TODAY()-E33=1," día"," días"),IF(E33-TODAY()&lt;=7,"Vence esta semana","Al día"))))</f>
        <v/>
      </c>
      <c r="I33" s="18">
        <f>IF(OR(G33="Sí",E33="",F33=""),"",IF(TRIM(C33&amp;"")="","Falta el WhatsApp",HYPERLINK("https://wa.me/"&amp;IF(LEN(SUBSTITUTE(SUBSTITUTE(SUBSTITUTE(C33&amp;""," ",""),"+",""),"-",""))=9,"56","")&amp;SUBSTITUTE(SUBSTITUTE(SUBSTITUTE(C33&amp;""," ",""),"+",""),"-","")&amp;"?text="&amp;IFERROR(_xlfn.ENCODEURL("Hola, te escribo por la factura "&amp;A33&amp;" por $"&amp;SUBSTITUTE(FIXED(F33,0),",",".")&amp;IF(E33&lt;TODAY(),", que venció el ",", que vence el ")&amp;RIGHT("0"&amp;DAY(E33),2)&amp;"-"&amp;RIGHT("0"&amp;MONTH(E33),2)&amp;"-"&amp;YEAR(E33)&amp;". ¿Me confirmas cuándo la pagas? Gracias."),SUBSTITUTE("Hola, te escribo por la factura "&amp;A33&amp;" por $"&amp;SUBSTITUTE(FIXED(F33,0),",",".")&amp;IF(E33&lt;TODAY(),", que venció el ",", que vence el ")&amp;RIGHT("0"&amp;DAY(E33),2)&amp;"-"&amp;RIGHT("0"&amp;MONTH(E33),2)&amp;"-"&amp;YEAR(E33)&amp;". ¿Me confirmas cuándo la pagas? Gracias."," ","%20")),"Abrir WhatsApp")))</f>
        <v/>
      </c>
      <c r="J33" s="19">
        <f>IF(OR(G33="Sí",E33="",F33=""),"",COUNTIFS($G$5:$G$204,"&lt;&gt;Sí",$E$5:$E$204,"&lt;"&amp;E33,$F$5:$F$204,"&lt;&gt;")+COUNTIFS($G$5:G33,"&lt;&gt;Sí",$E$5:E33,E33,$F$5:F33,"&lt;&gt;"))</f>
        <v/>
      </c>
    </row>
    <row r="34">
      <c r="A34" s="13" t="n"/>
      <c r="B34" s="13" t="n"/>
      <c r="C34" s="14" t="n"/>
      <c r="D34" s="15" t="n"/>
      <c r="E34" s="15" t="n"/>
      <c r="F34" s="16" t="n"/>
      <c r="G34" s="17" t="n"/>
      <c r="H34">
        <f>IF(G34="Sí","Pagada",IF(OR(E34="",F34=""),"",IF(E34&lt;TODAY(),"Vencida hace "&amp;(TODAY()-E34)&amp;IF(TODAY()-E34=1," día"," días"),IF(E34-TODAY()&lt;=7,"Vence esta semana","Al día"))))</f>
        <v/>
      </c>
      <c r="I34" s="18">
        <f>IF(OR(G34="Sí",E34="",F34=""),"",IF(TRIM(C34&amp;"")="","Falta el WhatsApp",HYPERLINK("https://wa.me/"&amp;IF(LEN(SUBSTITUTE(SUBSTITUTE(SUBSTITUTE(C34&amp;""," ",""),"+",""),"-",""))=9,"56","")&amp;SUBSTITUTE(SUBSTITUTE(SUBSTITUTE(C34&amp;""," ",""),"+",""),"-","")&amp;"?text="&amp;IFERROR(_xlfn.ENCODEURL("Hola, te escribo por la factura "&amp;A34&amp;" por $"&amp;SUBSTITUTE(FIXED(F34,0),",",".")&amp;IF(E34&lt;TODAY(),", que venció el ",", que vence el ")&amp;RIGHT("0"&amp;DAY(E34),2)&amp;"-"&amp;RIGHT("0"&amp;MONTH(E34),2)&amp;"-"&amp;YEAR(E34)&amp;". ¿Me confirmas cuándo la pagas? Gracias."),SUBSTITUTE("Hola, te escribo por la factura "&amp;A34&amp;" por $"&amp;SUBSTITUTE(FIXED(F34,0),",",".")&amp;IF(E34&lt;TODAY(),", que venció el ",", que vence el ")&amp;RIGHT("0"&amp;DAY(E34),2)&amp;"-"&amp;RIGHT("0"&amp;MONTH(E34),2)&amp;"-"&amp;YEAR(E34)&amp;". ¿Me confirmas cuándo la pagas? Gracias."," ","%20")),"Abrir WhatsApp")))</f>
        <v/>
      </c>
      <c r="J34" s="19">
        <f>IF(OR(G34="Sí",E34="",F34=""),"",COUNTIFS($G$5:$G$204,"&lt;&gt;Sí",$E$5:$E$204,"&lt;"&amp;E34,$F$5:$F$204,"&lt;&gt;")+COUNTIFS($G$5:G34,"&lt;&gt;Sí",$E$5:E34,E34,$F$5:F34,"&lt;&gt;"))</f>
        <v/>
      </c>
    </row>
    <row r="35">
      <c r="A35" s="13" t="n"/>
      <c r="B35" s="13" t="n"/>
      <c r="C35" s="14" t="n"/>
      <c r="D35" s="15" t="n"/>
      <c r="E35" s="15" t="n"/>
      <c r="F35" s="16" t="n"/>
      <c r="G35" s="17" t="n"/>
      <c r="H35">
        <f>IF(G35="Sí","Pagada",IF(OR(E35="",F35=""),"",IF(E35&lt;TODAY(),"Vencida hace "&amp;(TODAY()-E35)&amp;IF(TODAY()-E35=1," día"," días"),IF(E35-TODAY()&lt;=7,"Vence esta semana","Al día"))))</f>
        <v/>
      </c>
      <c r="I35" s="18">
        <f>IF(OR(G35="Sí",E35="",F35=""),"",IF(TRIM(C35&amp;"")="","Falta el WhatsApp",HYPERLINK("https://wa.me/"&amp;IF(LEN(SUBSTITUTE(SUBSTITUTE(SUBSTITUTE(C35&amp;""," ",""),"+",""),"-",""))=9,"56","")&amp;SUBSTITUTE(SUBSTITUTE(SUBSTITUTE(C35&amp;""," ",""),"+",""),"-","")&amp;"?text="&amp;IFERROR(_xlfn.ENCODEURL("Hola, te escribo por la factura "&amp;A35&amp;" por $"&amp;SUBSTITUTE(FIXED(F35,0),",",".")&amp;IF(E35&lt;TODAY(),", que venció el ",", que vence el ")&amp;RIGHT("0"&amp;DAY(E35),2)&amp;"-"&amp;RIGHT("0"&amp;MONTH(E35),2)&amp;"-"&amp;YEAR(E35)&amp;". ¿Me confirmas cuándo la pagas? Gracias."),SUBSTITUTE("Hola, te escribo por la factura "&amp;A35&amp;" por $"&amp;SUBSTITUTE(FIXED(F35,0),",",".")&amp;IF(E35&lt;TODAY(),", que venció el ",", que vence el ")&amp;RIGHT("0"&amp;DAY(E35),2)&amp;"-"&amp;RIGHT("0"&amp;MONTH(E35),2)&amp;"-"&amp;YEAR(E35)&amp;". ¿Me confirmas cuándo la pagas? Gracias."," ","%20")),"Abrir WhatsApp")))</f>
        <v/>
      </c>
      <c r="J35" s="19">
        <f>IF(OR(G35="Sí",E35="",F35=""),"",COUNTIFS($G$5:$G$204,"&lt;&gt;Sí",$E$5:$E$204,"&lt;"&amp;E35,$F$5:$F$204,"&lt;&gt;")+COUNTIFS($G$5:G35,"&lt;&gt;Sí",$E$5:E35,E35,$F$5:F35,"&lt;&gt;"))</f>
        <v/>
      </c>
    </row>
    <row r="36">
      <c r="A36" s="13" t="n"/>
      <c r="B36" s="13" t="n"/>
      <c r="C36" s="14" t="n"/>
      <c r="D36" s="15" t="n"/>
      <c r="E36" s="15" t="n"/>
      <c r="F36" s="16" t="n"/>
      <c r="G36" s="17" t="n"/>
      <c r="H36">
        <f>IF(G36="Sí","Pagada",IF(OR(E36="",F36=""),"",IF(E36&lt;TODAY(),"Vencida hace "&amp;(TODAY()-E36)&amp;IF(TODAY()-E36=1," día"," días"),IF(E36-TODAY()&lt;=7,"Vence esta semana","Al día"))))</f>
        <v/>
      </c>
      <c r="I36" s="18">
        <f>IF(OR(G36="Sí",E36="",F36=""),"",IF(TRIM(C36&amp;"")="","Falta el WhatsApp",HYPERLINK("https://wa.me/"&amp;IF(LEN(SUBSTITUTE(SUBSTITUTE(SUBSTITUTE(C36&amp;""," ",""),"+",""),"-",""))=9,"56","")&amp;SUBSTITUTE(SUBSTITUTE(SUBSTITUTE(C36&amp;""," ",""),"+",""),"-","")&amp;"?text="&amp;IFERROR(_xlfn.ENCODEURL("Hola, te escribo por la factura "&amp;A36&amp;" por $"&amp;SUBSTITUTE(FIXED(F36,0),",",".")&amp;IF(E36&lt;TODAY(),", que venció el ",", que vence el ")&amp;RIGHT("0"&amp;DAY(E36),2)&amp;"-"&amp;RIGHT("0"&amp;MONTH(E36),2)&amp;"-"&amp;YEAR(E36)&amp;". ¿Me confirmas cuándo la pagas? Gracias."),SUBSTITUTE("Hola, te escribo por la factura "&amp;A36&amp;" por $"&amp;SUBSTITUTE(FIXED(F36,0),",",".")&amp;IF(E36&lt;TODAY(),", que venció el ",", que vence el ")&amp;RIGHT("0"&amp;DAY(E36),2)&amp;"-"&amp;RIGHT("0"&amp;MONTH(E36),2)&amp;"-"&amp;YEAR(E36)&amp;". ¿Me confirmas cuándo la pagas? Gracias."," ","%20")),"Abrir WhatsApp")))</f>
        <v/>
      </c>
      <c r="J36" s="19">
        <f>IF(OR(G36="Sí",E36="",F36=""),"",COUNTIFS($G$5:$G$204,"&lt;&gt;Sí",$E$5:$E$204,"&lt;"&amp;E36,$F$5:$F$204,"&lt;&gt;")+COUNTIFS($G$5:G36,"&lt;&gt;Sí",$E$5:E36,E36,$F$5:F36,"&lt;&gt;"))</f>
        <v/>
      </c>
    </row>
    <row r="37">
      <c r="A37" s="13" t="n"/>
      <c r="B37" s="13" t="n"/>
      <c r="C37" s="14" t="n"/>
      <c r="D37" s="15" t="n"/>
      <c r="E37" s="15" t="n"/>
      <c r="F37" s="16" t="n"/>
      <c r="G37" s="17" t="n"/>
      <c r="H37">
        <f>IF(G37="Sí","Pagada",IF(OR(E37="",F37=""),"",IF(E37&lt;TODAY(),"Vencida hace "&amp;(TODAY()-E37)&amp;IF(TODAY()-E37=1," día"," días"),IF(E37-TODAY()&lt;=7,"Vence esta semana","Al día"))))</f>
        <v/>
      </c>
      <c r="I37" s="18">
        <f>IF(OR(G37="Sí",E37="",F37=""),"",IF(TRIM(C37&amp;"")="","Falta el WhatsApp",HYPERLINK("https://wa.me/"&amp;IF(LEN(SUBSTITUTE(SUBSTITUTE(SUBSTITUTE(C37&amp;""," ",""),"+",""),"-",""))=9,"56","")&amp;SUBSTITUTE(SUBSTITUTE(SUBSTITUTE(C37&amp;""," ",""),"+",""),"-","")&amp;"?text="&amp;IFERROR(_xlfn.ENCODEURL("Hola, te escribo por la factura "&amp;A37&amp;" por $"&amp;SUBSTITUTE(FIXED(F37,0),",",".")&amp;IF(E37&lt;TODAY(),", que venció el ",", que vence el ")&amp;RIGHT("0"&amp;DAY(E37),2)&amp;"-"&amp;RIGHT("0"&amp;MONTH(E37),2)&amp;"-"&amp;YEAR(E37)&amp;". ¿Me confirmas cuándo la pagas? Gracias."),SUBSTITUTE("Hola, te escribo por la factura "&amp;A37&amp;" por $"&amp;SUBSTITUTE(FIXED(F37,0),",",".")&amp;IF(E37&lt;TODAY(),", que venció el ",", que vence el ")&amp;RIGHT("0"&amp;DAY(E37),2)&amp;"-"&amp;RIGHT("0"&amp;MONTH(E37),2)&amp;"-"&amp;YEAR(E37)&amp;". ¿Me confirmas cuándo la pagas? Gracias."," ","%20")),"Abrir WhatsApp")))</f>
        <v/>
      </c>
      <c r="J37" s="19">
        <f>IF(OR(G37="Sí",E37="",F37=""),"",COUNTIFS($G$5:$G$204,"&lt;&gt;Sí",$E$5:$E$204,"&lt;"&amp;E37,$F$5:$F$204,"&lt;&gt;")+COUNTIFS($G$5:G37,"&lt;&gt;Sí",$E$5:E37,E37,$F$5:F37,"&lt;&gt;"))</f>
        <v/>
      </c>
    </row>
    <row r="38">
      <c r="A38" s="13" t="n"/>
      <c r="B38" s="13" t="n"/>
      <c r="C38" s="14" t="n"/>
      <c r="D38" s="15" t="n"/>
      <c r="E38" s="15" t="n"/>
      <c r="F38" s="16" t="n"/>
      <c r="G38" s="17" t="n"/>
      <c r="H38">
        <f>IF(G38="Sí","Pagada",IF(OR(E38="",F38=""),"",IF(E38&lt;TODAY(),"Vencida hace "&amp;(TODAY()-E38)&amp;IF(TODAY()-E38=1," día"," días"),IF(E38-TODAY()&lt;=7,"Vence esta semana","Al día"))))</f>
        <v/>
      </c>
      <c r="I38" s="18">
        <f>IF(OR(G38="Sí",E38="",F38=""),"",IF(TRIM(C38&amp;"")="","Falta el WhatsApp",HYPERLINK("https://wa.me/"&amp;IF(LEN(SUBSTITUTE(SUBSTITUTE(SUBSTITUTE(C38&amp;""," ",""),"+",""),"-",""))=9,"56","")&amp;SUBSTITUTE(SUBSTITUTE(SUBSTITUTE(C38&amp;""," ",""),"+",""),"-","")&amp;"?text="&amp;IFERROR(_xlfn.ENCODEURL("Hola, te escribo por la factura "&amp;A38&amp;" por $"&amp;SUBSTITUTE(FIXED(F38,0),",",".")&amp;IF(E38&lt;TODAY(),", que venció el ",", que vence el ")&amp;RIGHT("0"&amp;DAY(E38),2)&amp;"-"&amp;RIGHT("0"&amp;MONTH(E38),2)&amp;"-"&amp;YEAR(E38)&amp;". ¿Me confirmas cuándo la pagas? Gracias."),SUBSTITUTE("Hola, te escribo por la factura "&amp;A38&amp;" por $"&amp;SUBSTITUTE(FIXED(F38,0),",",".")&amp;IF(E38&lt;TODAY(),", que venció el ",", que vence el ")&amp;RIGHT("0"&amp;DAY(E38),2)&amp;"-"&amp;RIGHT("0"&amp;MONTH(E38),2)&amp;"-"&amp;YEAR(E38)&amp;". ¿Me confirmas cuándo la pagas? Gracias."," ","%20")),"Abrir WhatsApp")))</f>
        <v/>
      </c>
      <c r="J38" s="19">
        <f>IF(OR(G38="Sí",E38="",F38=""),"",COUNTIFS($G$5:$G$204,"&lt;&gt;Sí",$E$5:$E$204,"&lt;"&amp;E38,$F$5:$F$204,"&lt;&gt;")+COUNTIFS($G$5:G38,"&lt;&gt;Sí",$E$5:E38,E38,$F$5:F38,"&lt;&gt;"))</f>
        <v/>
      </c>
    </row>
    <row r="39">
      <c r="A39" s="13" t="n"/>
      <c r="B39" s="13" t="n"/>
      <c r="C39" s="14" t="n"/>
      <c r="D39" s="15" t="n"/>
      <c r="E39" s="15" t="n"/>
      <c r="F39" s="16" t="n"/>
      <c r="G39" s="17" t="n"/>
      <c r="H39">
        <f>IF(G39="Sí","Pagada",IF(OR(E39="",F39=""),"",IF(E39&lt;TODAY(),"Vencida hace "&amp;(TODAY()-E39)&amp;IF(TODAY()-E39=1," día"," días"),IF(E39-TODAY()&lt;=7,"Vence esta semana","Al día"))))</f>
        <v/>
      </c>
      <c r="I39" s="18">
        <f>IF(OR(G39="Sí",E39="",F39=""),"",IF(TRIM(C39&amp;"")="","Falta el WhatsApp",HYPERLINK("https://wa.me/"&amp;IF(LEN(SUBSTITUTE(SUBSTITUTE(SUBSTITUTE(C39&amp;""," ",""),"+",""),"-",""))=9,"56","")&amp;SUBSTITUTE(SUBSTITUTE(SUBSTITUTE(C39&amp;""," ",""),"+",""),"-","")&amp;"?text="&amp;IFERROR(_xlfn.ENCODEURL("Hola, te escribo por la factura "&amp;A39&amp;" por $"&amp;SUBSTITUTE(FIXED(F39,0),",",".")&amp;IF(E39&lt;TODAY(),", que venció el ",", que vence el ")&amp;RIGHT("0"&amp;DAY(E39),2)&amp;"-"&amp;RIGHT("0"&amp;MONTH(E39),2)&amp;"-"&amp;YEAR(E39)&amp;". ¿Me confirmas cuándo la pagas? Gracias."),SUBSTITUTE("Hola, te escribo por la factura "&amp;A39&amp;" por $"&amp;SUBSTITUTE(FIXED(F39,0),",",".")&amp;IF(E39&lt;TODAY(),", que venció el ",", que vence el ")&amp;RIGHT("0"&amp;DAY(E39),2)&amp;"-"&amp;RIGHT("0"&amp;MONTH(E39),2)&amp;"-"&amp;YEAR(E39)&amp;". ¿Me confirmas cuándo la pagas? Gracias."," ","%20")),"Abrir WhatsApp")))</f>
        <v/>
      </c>
      <c r="J39" s="19">
        <f>IF(OR(G39="Sí",E39="",F39=""),"",COUNTIFS($G$5:$G$204,"&lt;&gt;Sí",$E$5:$E$204,"&lt;"&amp;E39,$F$5:$F$204,"&lt;&gt;")+COUNTIFS($G$5:G39,"&lt;&gt;Sí",$E$5:E39,E39,$F$5:F39,"&lt;&gt;"))</f>
        <v/>
      </c>
    </row>
    <row r="40">
      <c r="A40" s="13" t="n"/>
      <c r="B40" s="13" t="n"/>
      <c r="C40" s="14" t="n"/>
      <c r="D40" s="15" t="n"/>
      <c r="E40" s="15" t="n"/>
      <c r="F40" s="16" t="n"/>
      <c r="G40" s="17" t="n"/>
      <c r="H40">
        <f>IF(G40="Sí","Pagada",IF(OR(E40="",F40=""),"",IF(E40&lt;TODAY(),"Vencida hace "&amp;(TODAY()-E40)&amp;IF(TODAY()-E40=1," día"," días"),IF(E40-TODAY()&lt;=7,"Vence esta semana","Al día"))))</f>
        <v/>
      </c>
      <c r="I40" s="18">
        <f>IF(OR(G40="Sí",E40="",F40=""),"",IF(TRIM(C40&amp;"")="","Falta el WhatsApp",HYPERLINK("https://wa.me/"&amp;IF(LEN(SUBSTITUTE(SUBSTITUTE(SUBSTITUTE(C40&amp;""," ",""),"+",""),"-",""))=9,"56","")&amp;SUBSTITUTE(SUBSTITUTE(SUBSTITUTE(C40&amp;""," ",""),"+",""),"-","")&amp;"?text="&amp;IFERROR(_xlfn.ENCODEURL("Hola, te escribo por la factura "&amp;A40&amp;" por $"&amp;SUBSTITUTE(FIXED(F40,0),",",".")&amp;IF(E40&lt;TODAY(),", que venció el ",", que vence el ")&amp;RIGHT("0"&amp;DAY(E40),2)&amp;"-"&amp;RIGHT("0"&amp;MONTH(E40),2)&amp;"-"&amp;YEAR(E40)&amp;". ¿Me confirmas cuándo la pagas? Gracias."),SUBSTITUTE("Hola, te escribo por la factura "&amp;A40&amp;" por $"&amp;SUBSTITUTE(FIXED(F40,0),",",".")&amp;IF(E40&lt;TODAY(),", que venció el ",", que vence el ")&amp;RIGHT("0"&amp;DAY(E40),2)&amp;"-"&amp;RIGHT("0"&amp;MONTH(E40),2)&amp;"-"&amp;YEAR(E40)&amp;". ¿Me confirmas cuándo la pagas? Gracias."," ","%20")),"Abrir WhatsApp")))</f>
        <v/>
      </c>
      <c r="J40" s="19">
        <f>IF(OR(G40="Sí",E40="",F40=""),"",COUNTIFS($G$5:$G$204,"&lt;&gt;Sí",$E$5:$E$204,"&lt;"&amp;E40,$F$5:$F$204,"&lt;&gt;")+COUNTIFS($G$5:G40,"&lt;&gt;Sí",$E$5:E40,E40,$F$5:F40,"&lt;&gt;"))</f>
        <v/>
      </c>
    </row>
    <row r="41">
      <c r="A41" s="13" t="n"/>
      <c r="B41" s="13" t="n"/>
      <c r="C41" s="14" t="n"/>
      <c r="D41" s="15" t="n"/>
      <c r="E41" s="15" t="n"/>
      <c r="F41" s="16" t="n"/>
      <c r="G41" s="17" t="n"/>
      <c r="H41">
        <f>IF(G41="Sí","Pagada",IF(OR(E41="",F41=""),"",IF(E41&lt;TODAY(),"Vencida hace "&amp;(TODAY()-E41)&amp;IF(TODAY()-E41=1," día"," días"),IF(E41-TODAY()&lt;=7,"Vence esta semana","Al día"))))</f>
        <v/>
      </c>
      <c r="I41" s="18">
        <f>IF(OR(G41="Sí",E41="",F41=""),"",IF(TRIM(C41&amp;"")="","Falta el WhatsApp",HYPERLINK("https://wa.me/"&amp;IF(LEN(SUBSTITUTE(SUBSTITUTE(SUBSTITUTE(C41&amp;""," ",""),"+",""),"-",""))=9,"56","")&amp;SUBSTITUTE(SUBSTITUTE(SUBSTITUTE(C41&amp;""," ",""),"+",""),"-","")&amp;"?text="&amp;IFERROR(_xlfn.ENCODEURL("Hola, te escribo por la factura "&amp;A41&amp;" por $"&amp;SUBSTITUTE(FIXED(F41,0),",",".")&amp;IF(E41&lt;TODAY(),", que venció el ",", que vence el ")&amp;RIGHT("0"&amp;DAY(E41),2)&amp;"-"&amp;RIGHT("0"&amp;MONTH(E41),2)&amp;"-"&amp;YEAR(E41)&amp;". ¿Me confirmas cuándo la pagas? Gracias."),SUBSTITUTE("Hola, te escribo por la factura "&amp;A41&amp;" por $"&amp;SUBSTITUTE(FIXED(F41,0),",",".")&amp;IF(E41&lt;TODAY(),", que venció el ",", que vence el ")&amp;RIGHT("0"&amp;DAY(E41),2)&amp;"-"&amp;RIGHT("0"&amp;MONTH(E41),2)&amp;"-"&amp;YEAR(E41)&amp;". ¿Me confirmas cuándo la pagas? Gracias."," ","%20")),"Abrir WhatsApp")))</f>
        <v/>
      </c>
      <c r="J41" s="19">
        <f>IF(OR(G41="Sí",E41="",F41=""),"",COUNTIFS($G$5:$G$204,"&lt;&gt;Sí",$E$5:$E$204,"&lt;"&amp;E41,$F$5:$F$204,"&lt;&gt;")+COUNTIFS($G$5:G41,"&lt;&gt;Sí",$E$5:E41,E41,$F$5:F41,"&lt;&gt;"))</f>
        <v/>
      </c>
    </row>
    <row r="42">
      <c r="A42" s="13" t="n"/>
      <c r="B42" s="13" t="n"/>
      <c r="C42" s="14" t="n"/>
      <c r="D42" s="15" t="n"/>
      <c r="E42" s="15" t="n"/>
      <c r="F42" s="16" t="n"/>
      <c r="G42" s="17" t="n"/>
      <c r="H42">
        <f>IF(G42="Sí","Pagada",IF(OR(E42="",F42=""),"",IF(E42&lt;TODAY(),"Vencida hace "&amp;(TODAY()-E42)&amp;IF(TODAY()-E42=1," día"," días"),IF(E42-TODAY()&lt;=7,"Vence esta semana","Al día"))))</f>
        <v/>
      </c>
      <c r="I42" s="18">
        <f>IF(OR(G42="Sí",E42="",F42=""),"",IF(TRIM(C42&amp;"")="","Falta el WhatsApp",HYPERLINK("https://wa.me/"&amp;IF(LEN(SUBSTITUTE(SUBSTITUTE(SUBSTITUTE(C42&amp;""," ",""),"+",""),"-",""))=9,"56","")&amp;SUBSTITUTE(SUBSTITUTE(SUBSTITUTE(C42&amp;""," ",""),"+",""),"-","")&amp;"?text="&amp;IFERROR(_xlfn.ENCODEURL("Hola, te escribo por la factura "&amp;A42&amp;" por $"&amp;SUBSTITUTE(FIXED(F42,0),",",".")&amp;IF(E42&lt;TODAY(),", que venció el ",", que vence el ")&amp;RIGHT("0"&amp;DAY(E42),2)&amp;"-"&amp;RIGHT("0"&amp;MONTH(E42),2)&amp;"-"&amp;YEAR(E42)&amp;". ¿Me confirmas cuándo la pagas? Gracias."),SUBSTITUTE("Hola, te escribo por la factura "&amp;A42&amp;" por $"&amp;SUBSTITUTE(FIXED(F42,0),",",".")&amp;IF(E42&lt;TODAY(),", que venció el ",", que vence el ")&amp;RIGHT("0"&amp;DAY(E42),2)&amp;"-"&amp;RIGHT("0"&amp;MONTH(E42),2)&amp;"-"&amp;YEAR(E42)&amp;". ¿Me confirmas cuándo la pagas? Gracias."," ","%20")),"Abrir WhatsApp")))</f>
        <v/>
      </c>
      <c r="J42" s="19">
        <f>IF(OR(G42="Sí",E42="",F42=""),"",COUNTIFS($G$5:$G$204,"&lt;&gt;Sí",$E$5:$E$204,"&lt;"&amp;E42,$F$5:$F$204,"&lt;&gt;")+COUNTIFS($G$5:G42,"&lt;&gt;Sí",$E$5:E42,E42,$F$5:F42,"&lt;&gt;"))</f>
        <v/>
      </c>
    </row>
    <row r="43">
      <c r="A43" s="13" t="n"/>
      <c r="B43" s="13" t="n"/>
      <c r="C43" s="14" t="n"/>
      <c r="D43" s="15" t="n"/>
      <c r="E43" s="15" t="n"/>
      <c r="F43" s="16" t="n"/>
      <c r="G43" s="17" t="n"/>
      <c r="H43">
        <f>IF(G43="Sí","Pagada",IF(OR(E43="",F43=""),"",IF(E43&lt;TODAY(),"Vencida hace "&amp;(TODAY()-E43)&amp;IF(TODAY()-E43=1," día"," días"),IF(E43-TODAY()&lt;=7,"Vence esta semana","Al día"))))</f>
        <v/>
      </c>
      <c r="I43" s="18">
        <f>IF(OR(G43="Sí",E43="",F43=""),"",IF(TRIM(C43&amp;"")="","Falta el WhatsApp",HYPERLINK("https://wa.me/"&amp;IF(LEN(SUBSTITUTE(SUBSTITUTE(SUBSTITUTE(C43&amp;""," ",""),"+",""),"-",""))=9,"56","")&amp;SUBSTITUTE(SUBSTITUTE(SUBSTITUTE(C43&amp;""," ",""),"+",""),"-","")&amp;"?text="&amp;IFERROR(_xlfn.ENCODEURL("Hola, te escribo por la factura "&amp;A43&amp;" por $"&amp;SUBSTITUTE(FIXED(F43,0),",",".")&amp;IF(E43&lt;TODAY(),", que venció el ",", que vence el ")&amp;RIGHT("0"&amp;DAY(E43),2)&amp;"-"&amp;RIGHT("0"&amp;MONTH(E43),2)&amp;"-"&amp;YEAR(E43)&amp;". ¿Me confirmas cuándo la pagas? Gracias."),SUBSTITUTE("Hola, te escribo por la factura "&amp;A43&amp;" por $"&amp;SUBSTITUTE(FIXED(F43,0),",",".")&amp;IF(E43&lt;TODAY(),", que venció el ",", que vence el ")&amp;RIGHT("0"&amp;DAY(E43),2)&amp;"-"&amp;RIGHT("0"&amp;MONTH(E43),2)&amp;"-"&amp;YEAR(E43)&amp;". ¿Me confirmas cuándo la pagas? Gracias."," ","%20")),"Abrir WhatsApp")))</f>
        <v/>
      </c>
      <c r="J43" s="19">
        <f>IF(OR(G43="Sí",E43="",F43=""),"",COUNTIFS($G$5:$G$204,"&lt;&gt;Sí",$E$5:$E$204,"&lt;"&amp;E43,$F$5:$F$204,"&lt;&gt;")+COUNTIFS($G$5:G43,"&lt;&gt;Sí",$E$5:E43,E43,$F$5:F43,"&lt;&gt;"))</f>
        <v/>
      </c>
    </row>
    <row r="44">
      <c r="A44" s="13" t="n"/>
      <c r="B44" s="13" t="n"/>
      <c r="C44" s="14" t="n"/>
      <c r="D44" s="15" t="n"/>
      <c r="E44" s="15" t="n"/>
      <c r="F44" s="16" t="n"/>
      <c r="G44" s="17" t="n"/>
      <c r="H44">
        <f>IF(G44="Sí","Pagada",IF(OR(E44="",F44=""),"",IF(E44&lt;TODAY(),"Vencida hace "&amp;(TODAY()-E44)&amp;IF(TODAY()-E44=1," día"," días"),IF(E44-TODAY()&lt;=7,"Vence esta semana","Al día"))))</f>
        <v/>
      </c>
      <c r="I44" s="18">
        <f>IF(OR(G44="Sí",E44="",F44=""),"",IF(TRIM(C44&amp;"")="","Falta el WhatsApp",HYPERLINK("https://wa.me/"&amp;IF(LEN(SUBSTITUTE(SUBSTITUTE(SUBSTITUTE(C44&amp;""," ",""),"+",""),"-",""))=9,"56","")&amp;SUBSTITUTE(SUBSTITUTE(SUBSTITUTE(C44&amp;""," ",""),"+",""),"-","")&amp;"?text="&amp;IFERROR(_xlfn.ENCODEURL("Hola, te escribo por la factura "&amp;A44&amp;" por $"&amp;SUBSTITUTE(FIXED(F44,0),",",".")&amp;IF(E44&lt;TODAY(),", que venció el ",", que vence el ")&amp;RIGHT("0"&amp;DAY(E44),2)&amp;"-"&amp;RIGHT("0"&amp;MONTH(E44),2)&amp;"-"&amp;YEAR(E44)&amp;". ¿Me confirmas cuándo la pagas? Gracias."),SUBSTITUTE("Hola, te escribo por la factura "&amp;A44&amp;" por $"&amp;SUBSTITUTE(FIXED(F44,0),",",".")&amp;IF(E44&lt;TODAY(),", que venció el ",", que vence el ")&amp;RIGHT("0"&amp;DAY(E44),2)&amp;"-"&amp;RIGHT("0"&amp;MONTH(E44),2)&amp;"-"&amp;YEAR(E44)&amp;". ¿Me confirmas cuándo la pagas? Gracias."," ","%20")),"Abrir WhatsApp")))</f>
        <v/>
      </c>
      <c r="J44" s="19">
        <f>IF(OR(G44="Sí",E44="",F44=""),"",COUNTIFS($G$5:$G$204,"&lt;&gt;Sí",$E$5:$E$204,"&lt;"&amp;E44,$F$5:$F$204,"&lt;&gt;")+COUNTIFS($G$5:G44,"&lt;&gt;Sí",$E$5:E44,E44,$F$5:F44,"&lt;&gt;"))</f>
        <v/>
      </c>
    </row>
    <row r="45">
      <c r="A45" s="13" t="n"/>
      <c r="B45" s="13" t="n"/>
      <c r="C45" s="14" t="n"/>
      <c r="D45" s="15" t="n"/>
      <c r="E45" s="15" t="n"/>
      <c r="F45" s="16" t="n"/>
      <c r="G45" s="17" t="n"/>
      <c r="H45">
        <f>IF(G45="Sí","Pagada",IF(OR(E45="",F45=""),"",IF(E45&lt;TODAY(),"Vencida hace "&amp;(TODAY()-E45)&amp;IF(TODAY()-E45=1," día"," días"),IF(E45-TODAY()&lt;=7,"Vence esta semana","Al día"))))</f>
        <v/>
      </c>
      <c r="I45" s="18">
        <f>IF(OR(G45="Sí",E45="",F45=""),"",IF(TRIM(C45&amp;"")="","Falta el WhatsApp",HYPERLINK("https://wa.me/"&amp;IF(LEN(SUBSTITUTE(SUBSTITUTE(SUBSTITUTE(C45&amp;""," ",""),"+",""),"-",""))=9,"56","")&amp;SUBSTITUTE(SUBSTITUTE(SUBSTITUTE(C45&amp;""," ",""),"+",""),"-","")&amp;"?text="&amp;IFERROR(_xlfn.ENCODEURL("Hola, te escribo por la factura "&amp;A45&amp;" por $"&amp;SUBSTITUTE(FIXED(F45,0),",",".")&amp;IF(E45&lt;TODAY(),", que venció el ",", que vence el ")&amp;RIGHT("0"&amp;DAY(E45),2)&amp;"-"&amp;RIGHT("0"&amp;MONTH(E45),2)&amp;"-"&amp;YEAR(E45)&amp;". ¿Me confirmas cuándo la pagas? Gracias."),SUBSTITUTE("Hola, te escribo por la factura "&amp;A45&amp;" por $"&amp;SUBSTITUTE(FIXED(F45,0),",",".")&amp;IF(E45&lt;TODAY(),", que venció el ",", que vence el ")&amp;RIGHT("0"&amp;DAY(E45),2)&amp;"-"&amp;RIGHT("0"&amp;MONTH(E45),2)&amp;"-"&amp;YEAR(E45)&amp;". ¿Me confirmas cuándo la pagas? Gracias."," ","%20")),"Abrir WhatsApp")))</f>
        <v/>
      </c>
      <c r="J45" s="19">
        <f>IF(OR(G45="Sí",E45="",F45=""),"",COUNTIFS($G$5:$G$204,"&lt;&gt;Sí",$E$5:$E$204,"&lt;"&amp;E45,$F$5:$F$204,"&lt;&gt;")+COUNTIFS($G$5:G45,"&lt;&gt;Sí",$E$5:E45,E45,$F$5:F45,"&lt;&gt;"))</f>
        <v/>
      </c>
    </row>
    <row r="46">
      <c r="A46" s="13" t="n"/>
      <c r="B46" s="13" t="n"/>
      <c r="C46" s="14" t="n"/>
      <c r="D46" s="15" t="n"/>
      <c r="E46" s="15" t="n"/>
      <c r="F46" s="16" t="n"/>
      <c r="G46" s="17" t="n"/>
      <c r="H46">
        <f>IF(G46="Sí","Pagada",IF(OR(E46="",F46=""),"",IF(E46&lt;TODAY(),"Vencida hace "&amp;(TODAY()-E46)&amp;IF(TODAY()-E46=1," día"," días"),IF(E46-TODAY()&lt;=7,"Vence esta semana","Al día"))))</f>
        <v/>
      </c>
      <c r="I46" s="18">
        <f>IF(OR(G46="Sí",E46="",F46=""),"",IF(TRIM(C46&amp;"")="","Falta el WhatsApp",HYPERLINK("https://wa.me/"&amp;IF(LEN(SUBSTITUTE(SUBSTITUTE(SUBSTITUTE(C46&amp;""," ",""),"+",""),"-",""))=9,"56","")&amp;SUBSTITUTE(SUBSTITUTE(SUBSTITUTE(C46&amp;""," ",""),"+",""),"-","")&amp;"?text="&amp;IFERROR(_xlfn.ENCODEURL("Hola, te escribo por la factura "&amp;A46&amp;" por $"&amp;SUBSTITUTE(FIXED(F46,0),",",".")&amp;IF(E46&lt;TODAY(),", que venció el ",", que vence el ")&amp;RIGHT("0"&amp;DAY(E46),2)&amp;"-"&amp;RIGHT("0"&amp;MONTH(E46),2)&amp;"-"&amp;YEAR(E46)&amp;". ¿Me confirmas cuándo la pagas? Gracias."),SUBSTITUTE("Hola, te escribo por la factura "&amp;A46&amp;" por $"&amp;SUBSTITUTE(FIXED(F46,0),",",".")&amp;IF(E46&lt;TODAY(),", que venció el ",", que vence el ")&amp;RIGHT("0"&amp;DAY(E46),2)&amp;"-"&amp;RIGHT("0"&amp;MONTH(E46),2)&amp;"-"&amp;YEAR(E46)&amp;". ¿Me confirmas cuándo la pagas? Gracias."," ","%20")),"Abrir WhatsApp")))</f>
        <v/>
      </c>
      <c r="J46" s="19">
        <f>IF(OR(G46="Sí",E46="",F46=""),"",COUNTIFS($G$5:$G$204,"&lt;&gt;Sí",$E$5:$E$204,"&lt;"&amp;E46,$F$5:$F$204,"&lt;&gt;")+COUNTIFS($G$5:G46,"&lt;&gt;Sí",$E$5:E46,E46,$F$5:F46,"&lt;&gt;"))</f>
        <v/>
      </c>
    </row>
    <row r="47">
      <c r="A47" s="13" t="n"/>
      <c r="B47" s="13" t="n"/>
      <c r="C47" s="14" t="n"/>
      <c r="D47" s="15" t="n"/>
      <c r="E47" s="15" t="n"/>
      <c r="F47" s="16" t="n"/>
      <c r="G47" s="17" t="n"/>
      <c r="H47">
        <f>IF(G47="Sí","Pagada",IF(OR(E47="",F47=""),"",IF(E47&lt;TODAY(),"Vencida hace "&amp;(TODAY()-E47)&amp;IF(TODAY()-E47=1," día"," días"),IF(E47-TODAY()&lt;=7,"Vence esta semana","Al día"))))</f>
        <v/>
      </c>
      <c r="I47" s="18">
        <f>IF(OR(G47="Sí",E47="",F47=""),"",IF(TRIM(C47&amp;"")="","Falta el WhatsApp",HYPERLINK("https://wa.me/"&amp;IF(LEN(SUBSTITUTE(SUBSTITUTE(SUBSTITUTE(C47&amp;""," ",""),"+",""),"-",""))=9,"56","")&amp;SUBSTITUTE(SUBSTITUTE(SUBSTITUTE(C47&amp;""," ",""),"+",""),"-","")&amp;"?text="&amp;IFERROR(_xlfn.ENCODEURL("Hola, te escribo por la factura "&amp;A47&amp;" por $"&amp;SUBSTITUTE(FIXED(F47,0),",",".")&amp;IF(E47&lt;TODAY(),", que venció el ",", que vence el ")&amp;RIGHT("0"&amp;DAY(E47),2)&amp;"-"&amp;RIGHT("0"&amp;MONTH(E47),2)&amp;"-"&amp;YEAR(E47)&amp;". ¿Me confirmas cuándo la pagas? Gracias."),SUBSTITUTE("Hola, te escribo por la factura "&amp;A47&amp;" por $"&amp;SUBSTITUTE(FIXED(F47,0),",",".")&amp;IF(E47&lt;TODAY(),", que venció el ",", que vence el ")&amp;RIGHT("0"&amp;DAY(E47),2)&amp;"-"&amp;RIGHT("0"&amp;MONTH(E47),2)&amp;"-"&amp;YEAR(E47)&amp;". ¿Me confirmas cuándo la pagas? Gracias."," ","%20")),"Abrir WhatsApp")))</f>
        <v/>
      </c>
      <c r="J47" s="19">
        <f>IF(OR(G47="Sí",E47="",F47=""),"",COUNTIFS($G$5:$G$204,"&lt;&gt;Sí",$E$5:$E$204,"&lt;"&amp;E47,$F$5:$F$204,"&lt;&gt;")+COUNTIFS($G$5:G47,"&lt;&gt;Sí",$E$5:E47,E47,$F$5:F47,"&lt;&gt;"))</f>
        <v/>
      </c>
    </row>
    <row r="48">
      <c r="A48" s="13" t="n"/>
      <c r="B48" s="13" t="n"/>
      <c r="C48" s="14" t="n"/>
      <c r="D48" s="15" t="n"/>
      <c r="E48" s="15" t="n"/>
      <c r="F48" s="16" t="n"/>
      <c r="G48" s="17" t="n"/>
      <c r="H48">
        <f>IF(G48="Sí","Pagada",IF(OR(E48="",F48=""),"",IF(E48&lt;TODAY(),"Vencida hace "&amp;(TODAY()-E48)&amp;IF(TODAY()-E48=1," día"," días"),IF(E48-TODAY()&lt;=7,"Vence esta semana","Al día"))))</f>
        <v/>
      </c>
      <c r="I48" s="18">
        <f>IF(OR(G48="Sí",E48="",F48=""),"",IF(TRIM(C48&amp;"")="","Falta el WhatsApp",HYPERLINK("https://wa.me/"&amp;IF(LEN(SUBSTITUTE(SUBSTITUTE(SUBSTITUTE(C48&amp;""," ",""),"+",""),"-",""))=9,"56","")&amp;SUBSTITUTE(SUBSTITUTE(SUBSTITUTE(C48&amp;""," ",""),"+",""),"-","")&amp;"?text="&amp;IFERROR(_xlfn.ENCODEURL("Hola, te escribo por la factura "&amp;A48&amp;" por $"&amp;SUBSTITUTE(FIXED(F48,0),",",".")&amp;IF(E48&lt;TODAY(),", que venció el ",", que vence el ")&amp;RIGHT("0"&amp;DAY(E48),2)&amp;"-"&amp;RIGHT("0"&amp;MONTH(E48),2)&amp;"-"&amp;YEAR(E48)&amp;". ¿Me confirmas cuándo la pagas? Gracias."),SUBSTITUTE("Hola, te escribo por la factura "&amp;A48&amp;" por $"&amp;SUBSTITUTE(FIXED(F48,0),",",".")&amp;IF(E48&lt;TODAY(),", que venció el ",", que vence el ")&amp;RIGHT("0"&amp;DAY(E48),2)&amp;"-"&amp;RIGHT("0"&amp;MONTH(E48),2)&amp;"-"&amp;YEAR(E48)&amp;". ¿Me confirmas cuándo la pagas? Gracias."," ","%20")),"Abrir WhatsApp")))</f>
        <v/>
      </c>
      <c r="J48" s="19">
        <f>IF(OR(G48="Sí",E48="",F48=""),"",COUNTIFS($G$5:$G$204,"&lt;&gt;Sí",$E$5:$E$204,"&lt;"&amp;E48,$F$5:$F$204,"&lt;&gt;")+COUNTIFS($G$5:G48,"&lt;&gt;Sí",$E$5:E48,E48,$F$5:F48,"&lt;&gt;"))</f>
        <v/>
      </c>
    </row>
    <row r="49">
      <c r="A49" s="13" t="n"/>
      <c r="B49" s="13" t="n"/>
      <c r="C49" s="14" t="n"/>
      <c r="D49" s="15" t="n"/>
      <c r="E49" s="15" t="n"/>
      <c r="F49" s="16" t="n"/>
      <c r="G49" s="17" t="n"/>
      <c r="H49">
        <f>IF(G49="Sí","Pagada",IF(OR(E49="",F49=""),"",IF(E49&lt;TODAY(),"Vencida hace "&amp;(TODAY()-E49)&amp;IF(TODAY()-E49=1," día"," días"),IF(E49-TODAY()&lt;=7,"Vence esta semana","Al día"))))</f>
        <v/>
      </c>
      <c r="I49" s="18">
        <f>IF(OR(G49="Sí",E49="",F49=""),"",IF(TRIM(C49&amp;"")="","Falta el WhatsApp",HYPERLINK("https://wa.me/"&amp;IF(LEN(SUBSTITUTE(SUBSTITUTE(SUBSTITUTE(C49&amp;""," ",""),"+",""),"-",""))=9,"56","")&amp;SUBSTITUTE(SUBSTITUTE(SUBSTITUTE(C49&amp;""," ",""),"+",""),"-","")&amp;"?text="&amp;IFERROR(_xlfn.ENCODEURL("Hola, te escribo por la factura "&amp;A49&amp;" por $"&amp;SUBSTITUTE(FIXED(F49,0),",",".")&amp;IF(E49&lt;TODAY(),", que venció el ",", que vence el ")&amp;RIGHT("0"&amp;DAY(E49),2)&amp;"-"&amp;RIGHT("0"&amp;MONTH(E49),2)&amp;"-"&amp;YEAR(E49)&amp;". ¿Me confirmas cuándo la pagas? Gracias."),SUBSTITUTE("Hola, te escribo por la factura "&amp;A49&amp;" por $"&amp;SUBSTITUTE(FIXED(F49,0),",",".")&amp;IF(E49&lt;TODAY(),", que venció el ",", que vence el ")&amp;RIGHT("0"&amp;DAY(E49),2)&amp;"-"&amp;RIGHT("0"&amp;MONTH(E49),2)&amp;"-"&amp;YEAR(E49)&amp;". ¿Me confirmas cuándo la pagas? Gracias."," ","%20")),"Abrir WhatsApp")))</f>
        <v/>
      </c>
      <c r="J49" s="19">
        <f>IF(OR(G49="Sí",E49="",F49=""),"",COUNTIFS($G$5:$G$204,"&lt;&gt;Sí",$E$5:$E$204,"&lt;"&amp;E49,$F$5:$F$204,"&lt;&gt;")+COUNTIFS($G$5:G49,"&lt;&gt;Sí",$E$5:E49,E49,$F$5:F49,"&lt;&gt;"))</f>
        <v/>
      </c>
    </row>
    <row r="50">
      <c r="A50" s="13" t="n"/>
      <c r="B50" s="13" t="n"/>
      <c r="C50" s="14" t="n"/>
      <c r="D50" s="15" t="n"/>
      <c r="E50" s="15" t="n"/>
      <c r="F50" s="16" t="n"/>
      <c r="G50" s="17" t="n"/>
      <c r="H50">
        <f>IF(G50="Sí","Pagada",IF(OR(E50="",F50=""),"",IF(E50&lt;TODAY(),"Vencida hace "&amp;(TODAY()-E50)&amp;IF(TODAY()-E50=1," día"," días"),IF(E50-TODAY()&lt;=7,"Vence esta semana","Al día"))))</f>
        <v/>
      </c>
      <c r="I50" s="18">
        <f>IF(OR(G50="Sí",E50="",F50=""),"",IF(TRIM(C50&amp;"")="","Falta el WhatsApp",HYPERLINK("https://wa.me/"&amp;IF(LEN(SUBSTITUTE(SUBSTITUTE(SUBSTITUTE(C50&amp;""," ",""),"+",""),"-",""))=9,"56","")&amp;SUBSTITUTE(SUBSTITUTE(SUBSTITUTE(C50&amp;""," ",""),"+",""),"-","")&amp;"?text="&amp;IFERROR(_xlfn.ENCODEURL("Hola, te escribo por la factura "&amp;A50&amp;" por $"&amp;SUBSTITUTE(FIXED(F50,0),",",".")&amp;IF(E50&lt;TODAY(),", que venció el ",", que vence el ")&amp;RIGHT("0"&amp;DAY(E50),2)&amp;"-"&amp;RIGHT("0"&amp;MONTH(E50),2)&amp;"-"&amp;YEAR(E50)&amp;". ¿Me confirmas cuándo la pagas? Gracias."),SUBSTITUTE("Hola, te escribo por la factura "&amp;A50&amp;" por $"&amp;SUBSTITUTE(FIXED(F50,0),",",".")&amp;IF(E50&lt;TODAY(),", que venció el ",", que vence el ")&amp;RIGHT("0"&amp;DAY(E50),2)&amp;"-"&amp;RIGHT("0"&amp;MONTH(E50),2)&amp;"-"&amp;YEAR(E50)&amp;". ¿Me confirmas cuándo la pagas? Gracias."," ","%20")),"Abrir WhatsApp")))</f>
        <v/>
      </c>
      <c r="J50" s="19">
        <f>IF(OR(G50="Sí",E50="",F50=""),"",COUNTIFS($G$5:$G$204,"&lt;&gt;Sí",$E$5:$E$204,"&lt;"&amp;E50,$F$5:$F$204,"&lt;&gt;")+COUNTIFS($G$5:G50,"&lt;&gt;Sí",$E$5:E50,E50,$F$5:F50,"&lt;&gt;"))</f>
        <v/>
      </c>
    </row>
    <row r="51">
      <c r="A51" s="13" t="n"/>
      <c r="B51" s="13" t="n"/>
      <c r="C51" s="14" t="n"/>
      <c r="D51" s="15" t="n"/>
      <c r="E51" s="15" t="n"/>
      <c r="F51" s="16" t="n"/>
      <c r="G51" s="17" t="n"/>
      <c r="H51">
        <f>IF(G51="Sí","Pagada",IF(OR(E51="",F51=""),"",IF(E51&lt;TODAY(),"Vencida hace "&amp;(TODAY()-E51)&amp;IF(TODAY()-E51=1," día"," días"),IF(E51-TODAY()&lt;=7,"Vence esta semana","Al día"))))</f>
        <v/>
      </c>
      <c r="I51" s="18">
        <f>IF(OR(G51="Sí",E51="",F51=""),"",IF(TRIM(C51&amp;"")="","Falta el WhatsApp",HYPERLINK("https://wa.me/"&amp;IF(LEN(SUBSTITUTE(SUBSTITUTE(SUBSTITUTE(C51&amp;""," ",""),"+",""),"-",""))=9,"56","")&amp;SUBSTITUTE(SUBSTITUTE(SUBSTITUTE(C51&amp;""," ",""),"+",""),"-","")&amp;"?text="&amp;IFERROR(_xlfn.ENCODEURL("Hola, te escribo por la factura "&amp;A51&amp;" por $"&amp;SUBSTITUTE(FIXED(F51,0),",",".")&amp;IF(E51&lt;TODAY(),", que venció el ",", que vence el ")&amp;RIGHT("0"&amp;DAY(E51),2)&amp;"-"&amp;RIGHT("0"&amp;MONTH(E51),2)&amp;"-"&amp;YEAR(E51)&amp;". ¿Me confirmas cuándo la pagas? Gracias."),SUBSTITUTE("Hola, te escribo por la factura "&amp;A51&amp;" por $"&amp;SUBSTITUTE(FIXED(F51,0),",",".")&amp;IF(E51&lt;TODAY(),", que venció el ",", que vence el ")&amp;RIGHT("0"&amp;DAY(E51),2)&amp;"-"&amp;RIGHT("0"&amp;MONTH(E51),2)&amp;"-"&amp;YEAR(E51)&amp;". ¿Me confirmas cuándo la pagas? Gracias."," ","%20")),"Abrir WhatsApp")))</f>
        <v/>
      </c>
      <c r="J51" s="19">
        <f>IF(OR(G51="Sí",E51="",F51=""),"",COUNTIFS($G$5:$G$204,"&lt;&gt;Sí",$E$5:$E$204,"&lt;"&amp;E51,$F$5:$F$204,"&lt;&gt;")+COUNTIFS($G$5:G51,"&lt;&gt;Sí",$E$5:E51,E51,$F$5:F51,"&lt;&gt;"))</f>
        <v/>
      </c>
    </row>
    <row r="52">
      <c r="A52" s="13" t="n"/>
      <c r="B52" s="13" t="n"/>
      <c r="C52" s="14" t="n"/>
      <c r="D52" s="15" t="n"/>
      <c r="E52" s="15" t="n"/>
      <c r="F52" s="16" t="n"/>
      <c r="G52" s="17" t="n"/>
      <c r="H52">
        <f>IF(G52="Sí","Pagada",IF(OR(E52="",F52=""),"",IF(E52&lt;TODAY(),"Vencida hace "&amp;(TODAY()-E52)&amp;IF(TODAY()-E52=1," día"," días"),IF(E52-TODAY()&lt;=7,"Vence esta semana","Al día"))))</f>
        <v/>
      </c>
      <c r="I52" s="18">
        <f>IF(OR(G52="Sí",E52="",F52=""),"",IF(TRIM(C52&amp;"")="","Falta el WhatsApp",HYPERLINK("https://wa.me/"&amp;IF(LEN(SUBSTITUTE(SUBSTITUTE(SUBSTITUTE(C52&amp;""," ",""),"+",""),"-",""))=9,"56","")&amp;SUBSTITUTE(SUBSTITUTE(SUBSTITUTE(C52&amp;""," ",""),"+",""),"-","")&amp;"?text="&amp;IFERROR(_xlfn.ENCODEURL("Hola, te escribo por la factura "&amp;A52&amp;" por $"&amp;SUBSTITUTE(FIXED(F52,0),",",".")&amp;IF(E52&lt;TODAY(),", que venció el ",", que vence el ")&amp;RIGHT("0"&amp;DAY(E52),2)&amp;"-"&amp;RIGHT("0"&amp;MONTH(E52),2)&amp;"-"&amp;YEAR(E52)&amp;". ¿Me confirmas cuándo la pagas? Gracias."),SUBSTITUTE("Hola, te escribo por la factura "&amp;A52&amp;" por $"&amp;SUBSTITUTE(FIXED(F52,0),",",".")&amp;IF(E52&lt;TODAY(),", que venció el ",", que vence el ")&amp;RIGHT("0"&amp;DAY(E52),2)&amp;"-"&amp;RIGHT("0"&amp;MONTH(E52),2)&amp;"-"&amp;YEAR(E52)&amp;". ¿Me confirmas cuándo la pagas? Gracias."," ","%20")),"Abrir WhatsApp")))</f>
        <v/>
      </c>
      <c r="J52" s="19">
        <f>IF(OR(G52="Sí",E52="",F52=""),"",COUNTIFS($G$5:$G$204,"&lt;&gt;Sí",$E$5:$E$204,"&lt;"&amp;E52,$F$5:$F$204,"&lt;&gt;")+COUNTIFS($G$5:G52,"&lt;&gt;Sí",$E$5:E52,E52,$F$5:F52,"&lt;&gt;"))</f>
        <v/>
      </c>
    </row>
    <row r="53">
      <c r="A53" s="13" t="n"/>
      <c r="B53" s="13" t="n"/>
      <c r="C53" s="14" t="n"/>
      <c r="D53" s="15" t="n"/>
      <c r="E53" s="15" t="n"/>
      <c r="F53" s="16" t="n"/>
      <c r="G53" s="17" t="n"/>
      <c r="H53">
        <f>IF(G53="Sí","Pagada",IF(OR(E53="",F53=""),"",IF(E53&lt;TODAY(),"Vencida hace "&amp;(TODAY()-E53)&amp;IF(TODAY()-E53=1," día"," días"),IF(E53-TODAY()&lt;=7,"Vence esta semana","Al día"))))</f>
        <v/>
      </c>
      <c r="I53" s="18">
        <f>IF(OR(G53="Sí",E53="",F53=""),"",IF(TRIM(C53&amp;"")="","Falta el WhatsApp",HYPERLINK("https://wa.me/"&amp;IF(LEN(SUBSTITUTE(SUBSTITUTE(SUBSTITUTE(C53&amp;""," ",""),"+",""),"-",""))=9,"56","")&amp;SUBSTITUTE(SUBSTITUTE(SUBSTITUTE(C53&amp;""," ",""),"+",""),"-","")&amp;"?text="&amp;IFERROR(_xlfn.ENCODEURL("Hola, te escribo por la factura "&amp;A53&amp;" por $"&amp;SUBSTITUTE(FIXED(F53,0),",",".")&amp;IF(E53&lt;TODAY(),", que venció el ",", que vence el ")&amp;RIGHT("0"&amp;DAY(E53),2)&amp;"-"&amp;RIGHT("0"&amp;MONTH(E53),2)&amp;"-"&amp;YEAR(E53)&amp;". ¿Me confirmas cuándo la pagas? Gracias."),SUBSTITUTE("Hola, te escribo por la factura "&amp;A53&amp;" por $"&amp;SUBSTITUTE(FIXED(F53,0),",",".")&amp;IF(E53&lt;TODAY(),", que venció el ",", que vence el ")&amp;RIGHT("0"&amp;DAY(E53),2)&amp;"-"&amp;RIGHT("0"&amp;MONTH(E53),2)&amp;"-"&amp;YEAR(E53)&amp;". ¿Me confirmas cuándo la pagas? Gracias."," ","%20")),"Abrir WhatsApp")))</f>
        <v/>
      </c>
      <c r="J53" s="19">
        <f>IF(OR(G53="Sí",E53="",F53=""),"",COUNTIFS($G$5:$G$204,"&lt;&gt;Sí",$E$5:$E$204,"&lt;"&amp;E53,$F$5:$F$204,"&lt;&gt;")+COUNTIFS($G$5:G53,"&lt;&gt;Sí",$E$5:E53,E53,$F$5:F53,"&lt;&gt;"))</f>
        <v/>
      </c>
    </row>
    <row r="54">
      <c r="A54" s="13" t="n"/>
      <c r="B54" s="13" t="n"/>
      <c r="C54" s="14" t="n"/>
      <c r="D54" s="15" t="n"/>
      <c r="E54" s="15" t="n"/>
      <c r="F54" s="16" t="n"/>
      <c r="G54" s="17" t="n"/>
      <c r="H54">
        <f>IF(G54="Sí","Pagada",IF(OR(E54="",F54=""),"",IF(E54&lt;TODAY(),"Vencida hace "&amp;(TODAY()-E54)&amp;IF(TODAY()-E54=1," día"," días"),IF(E54-TODAY()&lt;=7,"Vence esta semana","Al día"))))</f>
        <v/>
      </c>
      <c r="I54" s="18">
        <f>IF(OR(G54="Sí",E54="",F54=""),"",IF(TRIM(C54&amp;"")="","Falta el WhatsApp",HYPERLINK("https://wa.me/"&amp;IF(LEN(SUBSTITUTE(SUBSTITUTE(SUBSTITUTE(C54&amp;""," ",""),"+",""),"-",""))=9,"56","")&amp;SUBSTITUTE(SUBSTITUTE(SUBSTITUTE(C54&amp;""," ",""),"+",""),"-","")&amp;"?text="&amp;IFERROR(_xlfn.ENCODEURL("Hola, te escribo por la factura "&amp;A54&amp;" por $"&amp;SUBSTITUTE(FIXED(F54,0),",",".")&amp;IF(E54&lt;TODAY(),", que venció el ",", que vence el ")&amp;RIGHT("0"&amp;DAY(E54),2)&amp;"-"&amp;RIGHT("0"&amp;MONTH(E54),2)&amp;"-"&amp;YEAR(E54)&amp;". ¿Me confirmas cuándo la pagas? Gracias."),SUBSTITUTE("Hola, te escribo por la factura "&amp;A54&amp;" por $"&amp;SUBSTITUTE(FIXED(F54,0),",",".")&amp;IF(E54&lt;TODAY(),", que venció el ",", que vence el ")&amp;RIGHT("0"&amp;DAY(E54),2)&amp;"-"&amp;RIGHT("0"&amp;MONTH(E54),2)&amp;"-"&amp;YEAR(E54)&amp;". ¿Me confirmas cuándo la pagas? Gracias."," ","%20")),"Abrir WhatsApp")))</f>
        <v/>
      </c>
      <c r="J54" s="19">
        <f>IF(OR(G54="Sí",E54="",F54=""),"",COUNTIFS($G$5:$G$204,"&lt;&gt;Sí",$E$5:$E$204,"&lt;"&amp;E54,$F$5:$F$204,"&lt;&gt;")+COUNTIFS($G$5:G54,"&lt;&gt;Sí",$E$5:E54,E54,$F$5:F54,"&lt;&gt;"))</f>
        <v/>
      </c>
    </row>
    <row r="55">
      <c r="A55" s="13" t="n"/>
      <c r="B55" s="13" t="n"/>
      <c r="C55" s="14" t="n"/>
      <c r="D55" s="15" t="n"/>
      <c r="E55" s="15" t="n"/>
      <c r="F55" s="16" t="n"/>
      <c r="G55" s="17" t="n"/>
      <c r="H55">
        <f>IF(G55="Sí","Pagada",IF(OR(E55="",F55=""),"",IF(E55&lt;TODAY(),"Vencida hace "&amp;(TODAY()-E55)&amp;IF(TODAY()-E55=1," día"," días"),IF(E55-TODAY()&lt;=7,"Vence esta semana","Al día"))))</f>
        <v/>
      </c>
      <c r="I55" s="18">
        <f>IF(OR(G55="Sí",E55="",F55=""),"",IF(TRIM(C55&amp;"")="","Falta el WhatsApp",HYPERLINK("https://wa.me/"&amp;IF(LEN(SUBSTITUTE(SUBSTITUTE(SUBSTITUTE(C55&amp;""," ",""),"+",""),"-",""))=9,"56","")&amp;SUBSTITUTE(SUBSTITUTE(SUBSTITUTE(C55&amp;""," ",""),"+",""),"-","")&amp;"?text="&amp;IFERROR(_xlfn.ENCODEURL("Hola, te escribo por la factura "&amp;A55&amp;" por $"&amp;SUBSTITUTE(FIXED(F55,0),",",".")&amp;IF(E55&lt;TODAY(),", que venció el ",", que vence el ")&amp;RIGHT("0"&amp;DAY(E55),2)&amp;"-"&amp;RIGHT("0"&amp;MONTH(E55),2)&amp;"-"&amp;YEAR(E55)&amp;". ¿Me confirmas cuándo la pagas? Gracias."),SUBSTITUTE("Hola, te escribo por la factura "&amp;A55&amp;" por $"&amp;SUBSTITUTE(FIXED(F55,0),",",".")&amp;IF(E55&lt;TODAY(),", que venció el ",", que vence el ")&amp;RIGHT("0"&amp;DAY(E55),2)&amp;"-"&amp;RIGHT("0"&amp;MONTH(E55),2)&amp;"-"&amp;YEAR(E55)&amp;". ¿Me confirmas cuándo la pagas? Gracias."," ","%20")),"Abrir WhatsApp")))</f>
        <v/>
      </c>
      <c r="J55" s="19">
        <f>IF(OR(G55="Sí",E55="",F55=""),"",COUNTIFS($G$5:$G$204,"&lt;&gt;Sí",$E$5:$E$204,"&lt;"&amp;E55,$F$5:$F$204,"&lt;&gt;")+COUNTIFS($G$5:G55,"&lt;&gt;Sí",$E$5:E55,E55,$F$5:F55,"&lt;&gt;"))</f>
        <v/>
      </c>
    </row>
    <row r="56">
      <c r="A56" s="13" t="n"/>
      <c r="B56" s="13" t="n"/>
      <c r="C56" s="14" t="n"/>
      <c r="D56" s="15" t="n"/>
      <c r="E56" s="15" t="n"/>
      <c r="F56" s="16" t="n"/>
      <c r="G56" s="17" t="n"/>
      <c r="H56">
        <f>IF(G56="Sí","Pagada",IF(OR(E56="",F56=""),"",IF(E56&lt;TODAY(),"Vencida hace "&amp;(TODAY()-E56)&amp;IF(TODAY()-E56=1," día"," días"),IF(E56-TODAY()&lt;=7,"Vence esta semana","Al día"))))</f>
        <v/>
      </c>
      <c r="I56" s="18">
        <f>IF(OR(G56="Sí",E56="",F56=""),"",IF(TRIM(C56&amp;"")="","Falta el WhatsApp",HYPERLINK("https://wa.me/"&amp;IF(LEN(SUBSTITUTE(SUBSTITUTE(SUBSTITUTE(C56&amp;""," ",""),"+",""),"-",""))=9,"56","")&amp;SUBSTITUTE(SUBSTITUTE(SUBSTITUTE(C56&amp;""," ",""),"+",""),"-","")&amp;"?text="&amp;IFERROR(_xlfn.ENCODEURL("Hola, te escribo por la factura "&amp;A56&amp;" por $"&amp;SUBSTITUTE(FIXED(F56,0),",",".")&amp;IF(E56&lt;TODAY(),", que venció el ",", que vence el ")&amp;RIGHT("0"&amp;DAY(E56),2)&amp;"-"&amp;RIGHT("0"&amp;MONTH(E56),2)&amp;"-"&amp;YEAR(E56)&amp;". ¿Me confirmas cuándo la pagas? Gracias."),SUBSTITUTE("Hola, te escribo por la factura "&amp;A56&amp;" por $"&amp;SUBSTITUTE(FIXED(F56,0),",",".")&amp;IF(E56&lt;TODAY(),", que venció el ",", que vence el ")&amp;RIGHT("0"&amp;DAY(E56),2)&amp;"-"&amp;RIGHT("0"&amp;MONTH(E56),2)&amp;"-"&amp;YEAR(E56)&amp;". ¿Me confirmas cuándo la pagas? Gracias."," ","%20")),"Abrir WhatsApp")))</f>
        <v/>
      </c>
      <c r="J56" s="19">
        <f>IF(OR(G56="Sí",E56="",F56=""),"",COUNTIFS($G$5:$G$204,"&lt;&gt;Sí",$E$5:$E$204,"&lt;"&amp;E56,$F$5:$F$204,"&lt;&gt;")+COUNTIFS($G$5:G56,"&lt;&gt;Sí",$E$5:E56,E56,$F$5:F56,"&lt;&gt;"))</f>
        <v/>
      </c>
    </row>
    <row r="57">
      <c r="A57" s="13" t="n"/>
      <c r="B57" s="13" t="n"/>
      <c r="C57" s="14" t="n"/>
      <c r="D57" s="15" t="n"/>
      <c r="E57" s="15" t="n"/>
      <c r="F57" s="16" t="n"/>
      <c r="G57" s="17" t="n"/>
      <c r="H57">
        <f>IF(G57="Sí","Pagada",IF(OR(E57="",F57=""),"",IF(E57&lt;TODAY(),"Vencida hace "&amp;(TODAY()-E57)&amp;IF(TODAY()-E57=1," día"," días"),IF(E57-TODAY()&lt;=7,"Vence esta semana","Al día"))))</f>
        <v/>
      </c>
      <c r="I57" s="18">
        <f>IF(OR(G57="Sí",E57="",F57=""),"",IF(TRIM(C57&amp;"")="","Falta el WhatsApp",HYPERLINK("https://wa.me/"&amp;IF(LEN(SUBSTITUTE(SUBSTITUTE(SUBSTITUTE(C57&amp;""," ",""),"+",""),"-",""))=9,"56","")&amp;SUBSTITUTE(SUBSTITUTE(SUBSTITUTE(C57&amp;""," ",""),"+",""),"-","")&amp;"?text="&amp;IFERROR(_xlfn.ENCODEURL("Hola, te escribo por la factura "&amp;A57&amp;" por $"&amp;SUBSTITUTE(FIXED(F57,0),",",".")&amp;IF(E57&lt;TODAY(),", que venció el ",", que vence el ")&amp;RIGHT("0"&amp;DAY(E57),2)&amp;"-"&amp;RIGHT("0"&amp;MONTH(E57),2)&amp;"-"&amp;YEAR(E57)&amp;". ¿Me confirmas cuándo la pagas? Gracias."),SUBSTITUTE("Hola, te escribo por la factura "&amp;A57&amp;" por $"&amp;SUBSTITUTE(FIXED(F57,0),",",".")&amp;IF(E57&lt;TODAY(),", que venció el ",", que vence el ")&amp;RIGHT("0"&amp;DAY(E57),2)&amp;"-"&amp;RIGHT("0"&amp;MONTH(E57),2)&amp;"-"&amp;YEAR(E57)&amp;". ¿Me confirmas cuándo la pagas? Gracias."," ","%20")),"Abrir WhatsApp")))</f>
        <v/>
      </c>
      <c r="J57" s="19">
        <f>IF(OR(G57="Sí",E57="",F57=""),"",COUNTIFS($G$5:$G$204,"&lt;&gt;Sí",$E$5:$E$204,"&lt;"&amp;E57,$F$5:$F$204,"&lt;&gt;")+COUNTIFS($G$5:G57,"&lt;&gt;Sí",$E$5:E57,E57,$F$5:F57,"&lt;&gt;"))</f>
        <v/>
      </c>
    </row>
    <row r="58">
      <c r="A58" s="13" t="n"/>
      <c r="B58" s="13" t="n"/>
      <c r="C58" s="14" t="n"/>
      <c r="D58" s="15" t="n"/>
      <c r="E58" s="15" t="n"/>
      <c r="F58" s="16" t="n"/>
      <c r="G58" s="17" t="n"/>
      <c r="H58">
        <f>IF(G58="Sí","Pagada",IF(OR(E58="",F58=""),"",IF(E58&lt;TODAY(),"Vencida hace "&amp;(TODAY()-E58)&amp;IF(TODAY()-E58=1," día"," días"),IF(E58-TODAY()&lt;=7,"Vence esta semana","Al día"))))</f>
        <v/>
      </c>
      <c r="I58" s="18">
        <f>IF(OR(G58="Sí",E58="",F58=""),"",IF(TRIM(C58&amp;"")="","Falta el WhatsApp",HYPERLINK("https://wa.me/"&amp;IF(LEN(SUBSTITUTE(SUBSTITUTE(SUBSTITUTE(C58&amp;""," ",""),"+",""),"-",""))=9,"56","")&amp;SUBSTITUTE(SUBSTITUTE(SUBSTITUTE(C58&amp;""," ",""),"+",""),"-","")&amp;"?text="&amp;IFERROR(_xlfn.ENCODEURL("Hola, te escribo por la factura "&amp;A58&amp;" por $"&amp;SUBSTITUTE(FIXED(F58,0),",",".")&amp;IF(E58&lt;TODAY(),", que venció el ",", que vence el ")&amp;RIGHT("0"&amp;DAY(E58),2)&amp;"-"&amp;RIGHT("0"&amp;MONTH(E58),2)&amp;"-"&amp;YEAR(E58)&amp;". ¿Me confirmas cuándo la pagas? Gracias."),SUBSTITUTE("Hola, te escribo por la factura "&amp;A58&amp;" por $"&amp;SUBSTITUTE(FIXED(F58,0),",",".")&amp;IF(E58&lt;TODAY(),", que venció el ",", que vence el ")&amp;RIGHT("0"&amp;DAY(E58),2)&amp;"-"&amp;RIGHT("0"&amp;MONTH(E58),2)&amp;"-"&amp;YEAR(E58)&amp;". ¿Me confirmas cuándo la pagas? Gracias."," ","%20")),"Abrir WhatsApp")))</f>
        <v/>
      </c>
      <c r="J58" s="19">
        <f>IF(OR(G58="Sí",E58="",F58=""),"",COUNTIFS($G$5:$G$204,"&lt;&gt;Sí",$E$5:$E$204,"&lt;"&amp;E58,$F$5:$F$204,"&lt;&gt;")+COUNTIFS($G$5:G58,"&lt;&gt;Sí",$E$5:E58,E58,$F$5:F58,"&lt;&gt;"))</f>
        <v/>
      </c>
    </row>
    <row r="59">
      <c r="A59" s="13" t="n"/>
      <c r="B59" s="13" t="n"/>
      <c r="C59" s="14" t="n"/>
      <c r="D59" s="15" t="n"/>
      <c r="E59" s="15" t="n"/>
      <c r="F59" s="16" t="n"/>
      <c r="G59" s="17" t="n"/>
      <c r="H59">
        <f>IF(G59="Sí","Pagada",IF(OR(E59="",F59=""),"",IF(E59&lt;TODAY(),"Vencida hace "&amp;(TODAY()-E59)&amp;IF(TODAY()-E59=1," día"," días"),IF(E59-TODAY()&lt;=7,"Vence esta semana","Al día"))))</f>
        <v/>
      </c>
      <c r="I59" s="18">
        <f>IF(OR(G59="Sí",E59="",F59=""),"",IF(TRIM(C59&amp;"")="","Falta el WhatsApp",HYPERLINK("https://wa.me/"&amp;IF(LEN(SUBSTITUTE(SUBSTITUTE(SUBSTITUTE(C59&amp;""," ",""),"+",""),"-",""))=9,"56","")&amp;SUBSTITUTE(SUBSTITUTE(SUBSTITUTE(C59&amp;""," ",""),"+",""),"-","")&amp;"?text="&amp;IFERROR(_xlfn.ENCODEURL("Hola, te escribo por la factura "&amp;A59&amp;" por $"&amp;SUBSTITUTE(FIXED(F59,0),",",".")&amp;IF(E59&lt;TODAY(),", que venció el ",", que vence el ")&amp;RIGHT("0"&amp;DAY(E59),2)&amp;"-"&amp;RIGHT("0"&amp;MONTH(E59),2)&amp;"-"&amp;YEAR(E59)&amp;". ¿Me confirmas cuándo la pagas? Gracias."),SUBSTITUTE("Hola, te escribo por la factura "&amp;A59&amp;" por $"&amp;SUBSTITUTE(FIXED(F59,0),",",".")&amp;IF(E59&lt;TODAY(),", que venció el ",", que vence el ")&amp;RIGHT("0"&amp;DAY(E59),2)&amp;"-"&amp;RIGHT("0"&amp;MONTH(E59),2)&amp;"-"&amp;YEAR(E59)&amp;". ¿Me confirmas cuándo la pagas? Gracias."," ","%20")),"Abrir WhatsApp")))</f>
        <v/>
      </c>
      <c r="J59" s="19">
        <f>IF(OR(G59="Sí",E59="",F59=""),"",COUNTIFS($G$5:$G$204,"&lt;&gt;Sí",$E$5:$E$204,"&lt;"&amp;E59,$F$5:$F$204,"&lt;&gt;")+COUNTIFS($G$5:G59,"&lt;&gt;Sí",$E$5:E59,E59,$F$5:F59,"&lt;&gt;"))</f>
        <v/>
      </c>
    </row>
    <row r="60">
      <c r="A60" s="13" t="n"/>
      <c r="B60" s="13" t="n"/>
      <c r="C60" s="14" t="n"/>
      <c r="D60" s="15" t="n"/>
      <c r="E60" s="15" t="n"/>
      <c r="F60" s="16" t="n"/>
      <c r="G60" s="17" t="n"/>
      <c r="H60">
        <f>IF(G60="Sí","Pagada",IF(OR(E60="",F60=""),"",IF(E60&lt;TODAY(),"Vencida hace "&amp;(TODAY()-E60)&amp;IF(TODAY()-E60=1," día"," días"),IF(E60-TODAY()&lt;=7,"Vence esta semana","Al día"))))</f>
        <v/>
      </c>
      <c r="I60" s="18">
        <f>IF(OR(G60="Sí",E60="",F60=""),"",IF(TRIM(C60&amp;"")="","Falta el WhatsApp",HYPERLINK("https://wa.me/"&amp;IF(LEN(SUBSTITUTE(SUBSTITUTE(SUBSTITUTE(C60&amp;""," ",""),"+",""),"-",""))=9,"56","")&amp;SUBSTITUTE(SUBSTITUTE(SUBSTITUTE(C60&amp;""," ",""),"+",""),"-","")&amp;"?text="&amp;IFERROR(_xlfn.ENCODEURL("Hola, te escribo por la factura "&amp;A60&amp;" por $"&amp;SUBSTITUTE(FIXED(F60,0),",",".")&amp;IF(E60&lt;TODAY(),", que venció el ",", que vence el ")&amp;RIGHT("0"&amp;DAY(E60),2)&amp;"-"&amp;RIGHT("0"&amp;MONTH(E60),2)&amp;"-"&amp;YEAR(E60)&amp;". ¿Me confirmas cuándo la pagas? Gracias."),SUBSTITUTE("Hola, te escribo por la factura "&amp;A60&amp;" por $"&amp;SUBSTITUTE(FIXED(F60,0),",",".")&amp;IF(E60&lt;TODAY(),", que venció el ",", que vence el ")&amp;RIGHT("0"&amp;DAY(E60),2)&amp;"-"&amp;RIGHT("0"&amp;MONTH(E60),2)&amp;"-"&amp;YEAR(E60)&amp;". ¿Me confirmas cuándo la pagas? Gracias."," ","%20")),"Abrir WhatsApp")))</f>
        <v/>
      </c>
      <c r="J60" s="19">
        <f>IF(OR(G60="Sí",E60="",F60=""),"",COUNTIFS($G$5:$G$204,"&lt;&gt;Sí",$E$5:$E$204,"&lt;"&amp;E60,$F$5:$F$204,"&lt;&gt;")+COUNTIFS($G$5:G60,"&lt;&gt;Sí",$E$5:E60,E60,$F$5:F60,"&lt;&gt;"))</f>
        <v/>
      </c>
    </row>
    <row r="61">
      <c r="A61" s="13" t="n"/>
      <c r="B61" s="13" t="n"/>
      <c r="C61" s="14" t="n"/>
      <c r="D61" s="15" t="n"/>
      <c r="E61" s="15" t="n"/>
      <c r="F61" s="16" t="n"/>
      <c r="G61" s="17" t="n"/>
      <c r="H61">
        <f>IF(G61="Sí","Pagada",IF(OR(E61="",F61=""),"",IF(E61&lt;TODAY(),"Vencida hace "&amp;(TODAY()-E61)&amp;IF(TODAY()-E61=1," día"," días"),IF(E61-TODAY()&lt;=7,"Vence esta semana","Al día"))))</f>
        <v/>
      </c>
      <c r="I61" s="18">
        <f>IF(OR(G61="Sí",E61="",F61=""),"",IF(TRIM(C61&amp;"")="","Falta el WhatsApp",HYPERLINK("https://wa.me/"&amp;IF(LEN(SUBSTITUTE(SUBSTITUTE(SUBSTITUTE(C61&amp;""," ",""),"+",""),"-",""))=9,"56","")&amp;SUBSTITUTE(SUBSTITUTE(SUBSTITUTE(C61&amp;""," ",""),"+",""),"-","")&amp;"?text="&amp;IFERROR(_xlfn.ENCODEURL("Hola, te escribo por la factura "&amp;A61&amp;" por $"&amp;SUBSTITUTE(FIXED(F61,0),",",".")&amp;IF(E61&lt;TODAY(),", que venció el ",", que vence el ")&amp;RIGHT("0"&amp;DAY(E61),2)&amp;"-"&amp;RIGHT("0"&amp;MONTH(E61),2)&amp;"-"&amp;YEAR(E61)&amp;". ¿Me confirmas cuándo la pagas? Gracias."),SUBSTITUTE("Hola, te escribo por la factura "&amp;A61&amp;" por $"&amp;SUBSTITUTE(FIXED(F61,0),",",".")&amp;IF(E61&lt;TODAY(),", que venció el ",", que vence el ")&amp;RIGHT("0"&amp;DAY(E61),2)&amp;"-"&amp;RIGHT("0"&amp;MONTH(E61),2)&amp;"-"&amp;YEAR(E61)&amp;". ¿Me confirmas cuándo la pagas? Gracias."," ","%20")),"Abrir WhatsApp")))</f>
        <v/>
      </c>
      <c r="J61" s="19">
        <f>IF(OR(G61="Sí",E61="",F61=""),"",COUNTIFS($G$5:$G$204,"&lt;&gt;Sí",$E$5:$E$204,"&lt;"&amp;E61,$F$5:$F$204,"&lt;&gt;")+COUNTIFS($G$5:G61,"&lt;&gt;Sí",$E$5:E61,E61,$F$5:F61,"&lt;&gt;"))</f>
        <v/>
      </c>
    </row>
    <row r="62">
      <c r="A62" s="13" t="n"/>
      <c r="B62" s="13" t="n"/>
      <c r="C62" s="14" t="n"/>
      <c r="D62" s="15" t="n"/>
      <c r="E62" s="15" t="n"/>
      <c r="F62" s="16" t="n"/>
      <c r="G62" s="17" t="n"/>
      <c r="H62">
        <f>IF(G62="Sí","Pagada",IF(OR(E62="",F62=""),"",IF(E62&lt;TODAY(),"Vencida hace "&amp;(TODAY()-E62)&amp;IF(TODAY()-E62=1," día"," días"),IF(E62-TODAY()&lt;=7,"Vence esta semana","Al día"))))</f>
        <v/>
      </c>
      <c r="I62" s="18">
        <f>IF(OR(G62="Sí",E62="",F62=""),"",IF(TRIM(C62&amp;"")="","Falta el WhatsApp",HYPERLINK("https://wa.me/"&amp;IF(LEN(SUBSTITUTE(SUBSTITUTE(SUBSTITUTE(C62&amp;""," ",""),"+",""),"-",""))=9,"56","")&amp;SUBSTITUTE(SUBSTITUTE(SUBSTITUTE(C62&amp;""," ",""),"+",""),"-","")&amp;"?text="&amp;IFERROR(_xlfn.ENCODEURL("Hola, te escribo por la factura "&amp;A62&amp;" por $"&amp;SUBSTITUTE(FIXED(F62,0),",",".")&amp;IF(E62&lt;TODAY(),", que venció el ",", que vence el ")&amp;RIGHT("0"&amp;DAY(E62),2)&amp;"-"&amp;RIGHT("0"&amp;MONTH(E62),2)&amp;"-"&amp;YEAR(E62)&amp;". ¿Me confirmas cuándo la pagas? Gracias."),SUBSTITUTE("Hola, te escribo por la factura "&amp;A62&amp;" por $"&amp;SUBSTITUTE(FIXED(F62,0),",",".")&amp;IF(E62&lt;TODAY(),", que venció el ",", que vence el ")&amp;RIGHT("0"&amp;DAY(E62),2)&amp;"-"&amp;RIGHT("0"&amp;MONTH(E62),2)&amp;"-"&amp;YEAR(E62)&amp;". ¿Me confirmas cuándo la pagas? Gracias."," ","%20")),"Abrir WhatsApp")))</f>
        <v/>
      </c>
      <c r="J62" s="19">
        <f>IF(OR(G62="Sí",E62="",F62=""),"",COUNTIFS($G$5:$G$204,"&lt;&gt;Sí",$E$5:$E$204,"&lt;"&amp;E62,$F$5:$F$204,"&lt;&gt;")+COUNTIFS($G$5:G62,"&lt;&gt;Sí",$E$5:E62,E62,$F$5:F62,"&lt;&gt;"))</f>
        <v/>
      </c>
    </row>
    <row r="63">
      <c r="A63" s="13" t="n"/>
      <c r="B63" s="13" t="n"/>
      <c r="C63" s="14" t="n"/>
      <c r="D63" s="15" t="n"/>
      <c r="E63" s="15" t="n"/>
      <c r="F63" s="16" t="n"/>
      <c r="G63" s="17" t="n"/>
      <c r="H63">
        <f>IF(G63="Sí","Pagada",IF(OR(E63="",F63=""),"",IF(E63&lt;TODAY(),"Vencida hace "&amp;(TODAY()-E63)&amp;IF(TODAY()-E63=1," día"," días"),IF(E63-TODAY()&lt;=7,"Vence esta semana","Al día"))))</f>
        <v/>
      </c>
      <c r="I63" s="18">
        <f>IF(OR(G63="Sí",E63="",F63=""),"",IF(TRIM(C63&amp;"")="","Falta el WhatsApp",HYPERLINK("https://wa.me/"&amp;IF(LEN(SUBSTITUTE(SUBSTITUTE(SUBSTITUTE(C63&amp;""," ",""),"+",""),"-",""))=9,"56","")&amp;SUBSTITUTE(SUBSTITUTE(SUBSTITUTE(C63&amp;""," ",""),"+",""),"-","")&amp;"?text="&amp;IFERROR(_xlfn.ENCODEURL("Hola, te escribo por la factura "&amp;A63&amp;" por $"&amp;SUBSTITUTE(FIXED(F63,0),",",".")&amp;IF(E63&lt;TODAY(),", que venció el ",", que vence el ")&amp;RIGHT("0"&amp;DAY(E63),2)&amp;"-"&amp;RIGHT("0"&amp;MONTH(E63),2)&amp;"-"&amp;YEAR(E63)&amp;". ¿Me confirmas cuándo la pagas? Gracias."),SUBSTITUTE("Hola, te escribo por la factura "&amp;A63&amp;" por $"&amp;SUBSTITUTE(FIXED(F63,0),",",".")&amp;IF(E63&lt;TODAY(),", que venció el ",", que vence el ")&amp;RIGHT("0"&amp;DAY(E63),2)&amp;"-"&amp;RIGHT("0"&amp;MONTH(E63),2)&amp;"-"&amp;YEAR(E63)&amp;". ¿Me confirmas cuándo la pagas? Gracias."," ","%20")),"Abrir WhatsApp")))</f>
        <v/>
      </c>
      <c r="J63" s="19">
        <f>IF(OR(G63="Sí",E63="",F63=""),"",COUNTIFS($G$5:$G$204,"&lt;&gt;Sí",$E$5:$E$204,"&lt;"&amp;E63,$F$5:$F$204,"&lt;&gt;")+COUNTIFS($G$5:G63,"&lt;&gt;Sí",$E$5:E63,E63,$F$5:F63,"&lt;&gt;"))</f>
        <v/>
      </c>
    </row>
    <row r="64">
      <c r="A64" s="13" t="n"/>
      <c r="B64" s="13" t="n"/>
      <c r="C64" s="14" t="n"/>
      <c r="D64" s="15" t="n"/>
      <c r="E64" s="15" t="n"/>
      <c r="F64" s="16" t="n"/>
      <c r="G64" s="17" t="n"/>
      <c r="H64">
        <f>IF(G64="Sí","Pagada",IF(OR(E64="",F64=""),"",IF(E64&lt;TODAY(),"Vencida hace "&amp;(TODAY()-E64)&amp;IF(TODAY()-E64=1," día"," días"),IF(E64-TODAY()&lt;=7,"Vence esta semana","Al día"))))</f>
        <v/>
      </c>
      <c r="I64" s="18">
        <f>IF(OR(G64="Sí",E64="",F64=""),"",IF(TRIM(C64&amp;"")="","Falta el WhatsApp",HYPERLINK("https://wa.me/"&amp;IF(LEN(SUBSTITUTE(SUBSTITUTE(SUBSTITUTE(C64&amp;""," ",""),"+",""),"-",""))=9,"56","")&amp;SUBSTITUTE(SUBSTITUTE(SUBSTITUTE(C64&amp;""," ",""),"+",""),"-","")&amp;"?text="&amp;IFERROR(_xlfn.ENCODEURL("Hola, te escribo por la factura "&amp;A64&amp;" por $"&amp;SUBSTITUTE(FIXED(F64,0),",",".")&amp;IF(E64&lt;TODAY(),", que venció el ",", que vence el ")&amp;RIGHT("0"&amp;DAY(E64),2)&amp;"-"&amp;RIGHT("0"&amp;MONTH(E64),2)&amp;"-"&amp;YEAR(E64)&amp;". ¿Me confirmas cuándo la pagas? Gracias."),SUBSTITUTE("Hola, te escribo por la factura "&amp;A64&amp;" por $"&amp;SUBSTITUTE(FIXED(F64,0),",",".")&amp;IF(E64&lt;TODAY(),", que venció el ",", que vence el ")&amp;RIGHT("0"&amp;DAY(E64),2)&amp;"-"&amp;RIGHT("0"&amp;MONTH(E64),2)&amp;"-"&amp;YEAR(E64)&amp;". ¿Me confirmas cuándo la pagas? Gracias."," ","%20")),"Abrir WhatsApp")))</f>
        <v/>
      </c>
      <c r="J64" s="19">
        <f>IF(OR(G64="Sí",E64="",F64=""),"",COUNTIFS($G$5:$G$204,"&lt;&gt;Sí",$E$5:$E$204,"&lt;"&amp;E64,$F$5:$F$204,"&lt;&gt;")+COUNTIFS($G$5:G64,"&lt;&gt;Sí",$E$5:E64,E64,$F$5:F64,"&lt;&gt;"))</f>
        <v/>
      </c>
    </row>
    <row r="65">
      <c r="A65" s="13" t="n"/>
      <c r="B65" s="13" t="n"/>
      <c r="C65" s="14" t="n"/>
      <c r="D65" s="15" t="n"/>
      <c r="E65" s="15" t="n"/>
      <c r="F65" s="16" t="n"/>
      <c r="G65" s="17" t="n"/>
      <c r="H65">
        <f>IF(G65="Sí","Pagada",IF(OR(E65="",F65=""),"",IF(E65&lt;TODAY(),"Vencida hace "&amp;(TODAY()-E65)&amp;IF(TODAY()-E65=1," día"," días"),IF(E65-TODAY()&lt;=7,"Vence esta semana","Al día"))))</f>
        <v/>
      </c>
      <c r="I65" s="18">
        <f>IF(OR(G65="Sí",E65="",F65=""),"",IF(TRIM(C65&amp;"")="","Falta el WhatsApp",HYPERLINK("https://wa.me/"&amp;IF(LEN(SUBSTITUTE(SUBSTITUTE(SUBSTITUTE(C65&amp;""," ",""),"+",""),"-",""))=9,"56","")&amp;SUBSTITUTE(SUBSTITUTE(SUBSTITUTE(C65&amp;""," ",""),"+",""),"-","")&amp;"?text="&amp;IFERROR(_xlfn.ENCODEURL("Hola, te escribo por la factura "&amp;A65&amp;" por $"&amp;SUBSTITUTE(FIXED(F65,0),",",".")&amp;IF(E65&lt;TODAY(),", que venció el ",", que vence el ")&amp;RIGHT("0"&amp;DAY(E65),2)&amp;"-"&amp;RIGHT("0"&amp;MONTH(E65),2)&amp;"-"&amp;YEAR(E65)&amp;". ¿Me confirmas cuándo la pagas? Gracias."),SUBSTITUTE("Hola, te escribo por la factura "&amp;A65&amp;" por $"&amp;SUBSTITUTE(FIXED(F65,0),",",".")&amp;IF(E65&lt;TODAY(),", que venció el ",", que vence el ")&amp;RIGHT("0"&amp;DAY(E65),2)&amp;"-"&amp;RIGHT("0"&amp;MONTH(E65),2)&amp;"-"&amp;YEAR(E65)&amp;". ¿Me confirmas cuándo la pagas? Gracias."," ","%20")),"Abrir WhatsApp")))</f>
        <v/>
      </c>
      <c r="J65" s="19">
        <f>IF(OR(G65="Sí",E65="",F65=""),"",COUNTIFS($G$5:$G$204,"&lt;&gt;Sí",$E$5:$E$204,"&lt;"&amp;E65,$F$5:$F$204,"&lt;&gt;")+COUNTIFS($G$5:G65,"&lt;&gt;Sí",$E$5:E65,E65,$F$5:F65,"&lt;&gt;"))</f>
        <v/>
      </c>
    </row>
    <row r="66">
      <c r="A66" s="13" t="n"/>
      <c r="B66" s="13" t="n"/>
      <c r="C66" s="14" t="n"/>
      <c r="D66" s="15" t="n"/>
      <c r="E66" s="15" t="n"/>
      <c r="F66" s="16" t="n"/>
      <c r="G66" s="17" t="n"/>
      <c r="H66">
        <f>IF(G66="Sí","Pagada",IF(OR(E66="",F66=""),"",IF(E66&lt;TODAY(),"Vencida hace "&amp;(TODAY()-E66)&amp;IF(TODAY()-E66=1," día"," días"),IF(E66-TODAY()&lt;=7,"Vence esta semana","Al día"))))</f>
        <v/>
      </c>
      <c r="I66" s="18">
        <f>IF(OR(G66="Sí",E66="",F66=""),"",IF(TRIM(C66&amp;"")="","Falta el WhatsApp",HYPERLINK("https://wa.me/"&amp;IF(LEN(SUBSTITUTE(SUBSTITUTE(SUBSTITUTE(C66&amp;""," ",""),"+",""),"-",""))=9,"56","")&amp;SUBSTITUTE(SUBSTITUTE(SUBSTITUTE(C66&amp;""," ",""),"+",""),"-","")&amp;"?text="&amp;IFERROR(_xlfn.ENCODEURL("Hola, te escribo por la factura "&amp;A66&amp;" por $"&amp;SUBSTITUTE(FIXED(F66,0),",",".")&amp;IF(E66&lt;TODAY(),", que venció el ",", que vence el ")&amp;RIGHT("0"&amp;DAY(E66),2)&amp;"-"&amp;RIGHT("0"&amp;MONTH(E66),2)&amp;"-"&amp;YEAR(E66)&amp;". ¿Me confirmas cuándo la pagas? Gracias."),SUBSTITUTE("Hola, te escribo por la factura "&amp;A66&amp;" por $"&amp;SUBSTITUTE(FIXED(F66,0),",",".")&amp;IF(E66&lt;TODAY(),", que venció el ",", que vence el ")&amp;RIGHT("0"&amp;DAY(E66),2)&amp;"-"&amp;RIGHT("0"&amp;MONTH(E66),2)&amp;"-"&amp;YEAR(E66)&amp;". ¿Me confirmas cuándo la pagas? Gracias."," ","%20")),"Abrir WhatsApp")))</f>
        <v/>
      </c>
      <c r="J66" s="19">
        <f>IF(OR(G66="Sí",E66="",F66=""),"",COUNTIFS($G$5:$G$204,"&lt;&gt;Sí",$E$5:$E$204,"&lt;"&amp;E66,$F$5:$F$204,"&lt;&gt;")+COUNTIFS($G$5:G66,"&lt;&gt;Sí",$E$5:E66,E66,$F$5:F66,"&lt;&gt;"))</f>
        <v/>
      </c>
    </row>
    <row r="67">
      <c r="A67" s="13" t="n"/>
      <c r="B67" s="13" t="n"/>
      <c r="C67" s="14" t="n"/>
      <c r="D67" s="15" t="n"/>
      <c r="E67" s="15" t="n"/>
      <c r="F67" s="16" t="n"/>
      <c r="G67" s="17" t="n"/>
      <c r="H67">
        <f>IF(G67="Sí","Pagada",IF(OR(E67="",F67=""),"",IF(E67&lt;TODAY(),"Vencida hace "&amp;(TODAY()-E67)&amp;IF(TODAY()-E67=1," día"," días"),IF(E67-TODAY()&lt;=7,"Vence esta semana","Al día"))))</f>
        <v/>
      </c>
      <c r="I67" s="18">
        <f>IF(OR(G67="Sí",E67="",F67=""),"",IF(TRIM(C67&amp;"")="","Falta el WhatsApp",HYPERLINK("https://wa.me/"&amp;IF(LEN(SUBSTITUTE(SUBSTITUTE(SUBSTITUTE(C67&amp;""," ",""),"+",""),"-",""))=9,"56","")&amp;SUBSTITUTE(SUBSTITUTE(SUBSTITUTE(C67&amp;""," ",""),"+",""),"-","")&amp;"?text="&amp;IFERROR(_xlfn.ENCODEURL("Hola, te escribo por la factura "&amp;A67&amp;" por $"&amp;SUBSTITUTE(FIXED(F67,0),",",".")&amp;IF(E67&lt;TODAY(),", que venció el ",", que vence el ")&amp;RIGHT("0"&amp;DAY(E67),2)&amp;"-"&amp;RIGHT("0"&amp;MONTH(E67),2)&amp;"-"&amp;YEAR(E67)&amp;". ¿Me confirmas cuándo la pagas? Gracias."),SUBSTITUTE("Hola, te escribo por la factura "&amp;A67&amp;" por $"&amp;SUBSTITUTE(FIXED(F67,0),",",".")&amp;IF(E67&lt;TODAY(),", que venció el ",", que vence el ")&amp;RIGHT("0"&amp;DAY(E67),2)&amp;"-"&amp;RIGHT("0"&amp;MONTH(E67),2)&amp;"-"&amp;YEAR(E67)&amp;". ¿Me confirmas cuándo la pagas? Gracias."," ","%20")),"Abrir WhatsApp")))</f>
        <v/>
      </c>
      <c r="J67" s="19">
        <f>IF(OR(G67="Sí",E67="",F67=""),"",COUNTIFS($G$5:$G$204,"&lt;&gt;Sí",$E$5:$E$204,"&lt;"&amp;E67,$F$5:$F$204,"&lt;&gt;")+COUNTIFS($G$5:G67,"&lt;&gt;Sí",$E$5:E67,E67,$F$5:F67,"&lt;&gt;"))</f>
        <v/>
      </c>
    </row>
    <row r="68">
      <c r="A68" s="13" t="n"/>
      <c r="B68" s="13" t="n"/>
      <c r="C68" s="14" t="n"/>
      <c r="D68" s="15" t="n"/>
      <c r="E68" s="15" t="n"/>
      <c r="F68" s="16" t="n"/>
      <c r="G68" s="17" t="n"/>
      <c r="H68">
        <f>IF(G68="Sí","Pagada",IF(OR(E68="",F68=""),"",IF(E68&lt;TODAY(),"Vencida hace "&amp;(TODAY()-E68)&amp;IF(TODAY()-E68=1," día"," días"),IF(E68-TODAY()&lt;=7,"Vence esta semana","Al día"))))</f>
        <v/>
      </c>
      <c r="I68" s="18">
        <f>IF(OR(G68="Sí",E68="",F68=""),"",IF(TRIM(C68&amp;"")="","Falta el WhatsApp",HYPERLINK("https://wa.me/"&amp;IF(LEN(SUBSTITUTE(SUBSTITUTE(SUBSTITUTE(C68&amp;""," ",""),"+",""),"-",""))=9,"56","")&amp;SUBSTITUTE(SUBSTITUTE(SUBSTITUTE(C68&amp;""," ",""),"+",""),"-","")&amp;"?text="&amp;IFERROR(_xlfn.ENCODEURL("Hola, te escribo por la factura "&amp;A68&amp;" por $"&amp;SUBSTITUTE(FIXED(F68,0),",",".")&amp;IF(E68&lt;TODAY(),", que venció el ",", que vence el ")&amp;RIGHT("0"&amp;DAY(E68),2)&amp;"-"&amp;RIGHT("0"&amp;MONTH(E68),2)&amp;"-"&amp;YEAR(E68)&amp;". ¿Me confirmas cuándo la pagas? Gracias."),SUBSTITUTE("Hola, te escribo por la factura "&amp;A68&amp;" por $"&amp;SUBSTITUTE(FIXED(F68,0),",",".")&amp;IF(E68&lt;TODAY(),", que venció el ",", que vence el ")&amp;RIGHT("0"&amp;DAY(E68),2)&amp;"-"&amp;RIGHT("0"&amp;MONTH(E68),2)&amp;"-"&amp;YEAR(E68)&amp;". ¿Me confirmas cuándo la pagas? Gracias."," ","%20")),"Abrir WhatsApp")))</f>
        <v/>
      </c>
      <c r="J68" s="19">
        <f>IF(OR(G68="Sí",E68="",F68=""),"",COUNTIFS($G$5:$G$204,"&lt;&gt;Sí",$E$5:$E$204,"&lt;"&amp;E68,$F$5:$F$204,"&lt;&gt;")+COUNTIFS($G$5:G68,"&lt;&gt;Sí",$E$5:E68,E68,$F$5:F68,"&lt;&gt;"))</f>
        <v/>
      </c>
    </row>
    <row r="69">
      <c r="A69" s="13" t="n"/>
      <c r="B69" s="13" t="n"/>
      <c r="C69" s="14" t="n"/>
      <c r="D69" s="15" t="n"/>
      <c r="E69" s="15" t="n"/>
      <c r="F69" s="16" t="n"/>
      <c r="G69" s="17" t="n"/>
      <c r="H69">
        <f>IF(G69="Sí","Pagada",IF(OR(E69="",F69=""),"",IF(E69&lt;TODAY(),"Vencida hace "&amp;(TODAY()-E69)&amp;IF(TODAY()-E69=1," día"," días"),IF(E69-TODAY()&lt;=7,"Vence esta semana","Al día"))))</f>
        <v/>
      </c>
      <c r="I69" s="18">
        <f>IF(OR(G69="Sí",E69="",F69=""),"",IF(TRIM(C69&amp;"")="","Falta el WhatsApp",HYPERLINK("https://wa.me/"&amp;IF(LEN(SUBSTITUTE(SUBSTITUTE(SUBSTITUTE(C69&amp;""," ",""),"+",""),"-",""))=9,"56","")&amp;SUBSTITUTE(SUBSTITUTE(SUBSTITUTE(C69&amp;""," ",""),"+",""),"-","")&amp;"?text="&amp;IFERROR(_xlfn.ENCODEURL("Hola, te escribo por la factura "&amp;A69&amp;" por $"&amp;SUBSTITUTE(FIXED(F69,0),",",".")&amp;IF(E69&lt;TODAY(),", que venció el ",", que vence el ")&amp;RIGHT("0"&amp;DAY(E69),2)&amp;"-"&amp;RIGHT("0"&amp;MONTH(E69),2)&amp;"-"&amp;YEAR(E69)&amp;". ¿Me confirmas cuándo la pagas? Gracias."),SUBSTITUTE("Hola, te escribo por la factura "&amp;A69&amp;" por $"&amp;SUBSTITUTE(FIXED(F69,0),",",".")&amp;IF(E69&lt;TODAY(),", que venció el ",", que vence el ")&amp;RIGHT("0"&amp;DAY(E69),2)&amp;"-"&amp;RIGHT("0"&amp;MONTH(E69),2)&amp;"-"&amp;YEAR(E69)&amp;". ¿Me confirmas cuándo la pagas? Gracias."," ","%20")),"Abrir WhatsApp")))</f>
        <v/>
      </c>
      <c r="J69" s="19">
        <f>IF(OR(G69="Sí",E69="",F69=""),"",COUNTIFS($G$5:$G$204,"&lt;&gt;Sí",$E$5:$E$204,"&lt;"&amp;E69,$F$5:$F$204,"&lt;&gt;")+COUNTIFS($G$5:G69,"&lt;&gt;Sí",$E$5:E69,E69,$F$5:F69,"&lt;&gt;"))</f>
        <v/>
      </c>
    </row>
    <row r="70">
      <c r="A70" s="13" t="n"/>
      <c r="B70" s="13" t="n"/>
      <c r="C70" s="14" t="n"/>
      <c r="D70" s="15" t="n"/>
      <c r="E70" s="15" t="n"/>
      <c r="F70" s="16" t="n"/>
      <c r="G70" s="17" t="n"/>
      <c r="H70">
        <f>IF(G70="Sí","Pagada",IF(OR(E70="",F70=""),"",IF(E70&lt;TODAY(),"Vencida hace "&amp;(TODAY()-E70)&amp;IF(TODAY()-E70=1," día"," días"),IF(E70-TODAY()&lt;=7,"Vence esta semana","Al día"))))</f>
        <v/>
      </c>
      <c r="I70" s="18">
        <f>IF(OR(G70="Sí",E70="",F70=""),"",IF(TRIM(C70&amp;"")="","Falta el WhatsApp",HYPERLINK("https://wa.me/"&amp;IF(LEN(SUBSTITUTE(SUBSTITUTE(SUBSTITUTE(C70&amp;""," ",""),"+",""),"-",""))=9,"56","")&amp;SUBSTITUTE(SUBSTITUTE(SUBSTITUTE(C70&amp;""," ",""),"+",""),"-","")&amp;"?text="&amp;IFERROR(_xlfn.ENCODEURL("Hola, te escribo por la factura "&amp;A70&amp;" por $"&amp;SUBSTITUTE(FIXED(F70,0),",",".")&amp;IF(E70&lt;TODAY(),", que venció el ",", que vence el ")&amp;RIGHT("0"&amp;DAY(E70),2)&amp;"-"&amp;RIGHT("0"&amp;MONTH(E70),2)&amp;"-"&amp;YEAR(E70)&amp;". ¿Me confirmas cuándo la pagas? Gracias."),SUBSTITUTE("Hola, te escribo por la factura "&amp;A70&amp;" por $"&amp;SUBSTITUTE(FIXED(F70,0),",",".")&amp;IF(E70&lt;TODAY(),", que venció el ",", que vence el ")&amp;RIGHT("0"&amp;DAY(E70),2)&amp;"-"&amp;RIGHT("0"&amp;MONTH(E70),2)&amp;"-"&amp;YEAR(E70)&amp;". ¿Me confirmas cuándo la pagas? Gracias."," ","%20")),"Abrir WhatsApp")))</f>
        <v/>
      </c>
      <c r="J70" s="19">
        <f>IF(OR(G70="Sí",E70="",F70=""),"",COUNTIFS($G$5:$G$204,"&lt;&gt;Sí",$E$5:$E$204,"&lt;"&amp;E70,$F$5:$F$204,"&lt;&gt;")+COUNTIFS($G$5:G70,"&lt;&gt;Sí",$E$5:E70,E70,$F$5:F70,"&lt;&gt;"))</f>
        <v/>
      </c>
    </row>
    <row r="71">
      <c r="A71" s="13" t="n"/>
      <c r="B71" s="13" t="n"/>
      <c r="C71" s="14" t="n"/>
      <c r="D71" s="15" t="n"/>
      <c r="E71" s="15" t="n"/>
      <c r="F71" s="16" t="n"/>
      <c r="G71" s="17" t="n"/>
      <c r="H71">
        <f>IF(G71="Sí","Pagada",IF(OR(E71="",F71=""),"",IF(E71&lt;TODAY(),"Vencida hace "&amp;(TODAY()-E71)&amp;IF(TODAY()-E71=1," día"," días"),IF(E71-TODAY()&lt;=7,"Vence esta semana","Al día"))))</f>
        <v/>
      </c>
      <c r="I71" s="18">
        <f>IF(OR(G71="Sí",E71="",F71=""),"",IF(TRIM(C71&amp;"")="","Falta el WhatsApp",HYPERLINK("https://wa.me/"&amp;IF(LEN(SUBSTITUTE(SUBSTITUTE(SUBSTITUTE(C71&amp;""," ",""),"+",""),"-",""))=9,"56","")&amp;SUBSTITUTE(SUBSTITUTE(SUBSTITUTE(C71&amp;""," ",""),"+",""),"-","")&amp;"?text="&amp;IFERROR(_xlfn.ENCODEURL("Hola, te escribo por la factura "&amp;A71&amp;" por $"&amp;SUBSTITUTE(FIXED(F71,0),",",".")&amp;IF(E71&lt;TODAY(),", que venció el ",", que vence el ")&amp;RIGHT("0"&amp;DAY(E71),2)&amp;"-"&amp;RIGHT("0"&amp;MONTH(E71),2)&amp;"-"&amp;YEAR(E71)&amp;". ¿Me confirmas cuándo la pagas? Gracias."),SUBSTITUTE("Hola, te escribo por la factura "&amp;A71&amp;" por $"&amp;SUBSTITUTE(FIXED(F71,0),",",".")&amp;IF(E71&lt;TODAY(),", que venció el ",", que vence el ")&amp;RIGHT("0"&amp;DAY(E71),2)&amp;"-"&amp;RIGHT("0"&amp;MONTH(E71),2)&amp;"-"&amp;YEAR(E71)&amp;". ¿Me confirmas cuándo la pagas? Gracias."," ","%20")),"Abrir WhatsApp")))</f>
        <v/>
      </c>
      <c r="J71" s="19">
        <f>IF(OR(G71="Sí",E71="",F71=""),"",COUNTIFS($G$5:$G$204,"&lt;&gt;Sí",$E$5:$E$204,"&lt;"&amp;E71,$F$5:$F$204,"&lt;&gt;")+COUNTIFS($G$5:G71,"&lt;&gt;Sí",$E$5:E71,E71,$F$5:F71,"&lt;&gt;"))</f>
        <v/>
      </c>
    </row>
    <row r="72">
      <c r="A72" s="13" t="n"/>
      <c r="B72" s="13" t="n"/>
      <c r="C72" s="14" t="n"/>
      <c r="D72" s="15" t="n"/>
      <c r="E72" s="15" t="n"/>
      <c r="F72" s="16" t="n"/>
      <c r="G72" s="17" t="n"/>
      <c r="H72">
        <f>IF(G72="Sí","Pagada",IF(OR(E72="",F72=""),"",IF(E72&lt;TODAY(),"Vencida hace "&amp;(TODAY()-E72)&amp;IF(TODAY()-E72=1," día"," días"),IF(E72-TODAY()&lt;=7,"Vence esta semana","Al día"))))</f>
        <v/>
      </c>
      <c r="I72" s="18">
        <f>IF(OR(G72="Sí",E72="",F72=""),"",IF(TRIM(C72&amp;"")="","Falta el WhatsApp",HYPERLINK("https://wa.me/"&amp;IF(LEN(SUBSTITUTE(SUBSTITUTE(SUBSTITUTE(C72&amp;""," ",""),"+",""),"-",""))=9,"56","")&amp;SUBSTITUTE(SUBSTITUTE(SUBSTITUTE(C72&amp;""," ",""),"+",""),"-","")&amp;"?text="&amp;IFERROR(_xlfn.ENCODEURL("Hola, te escribo por la factura "&amp;A72&amp;" por $"&amp;SUBSTITUTE(FIXED(F72,0),",",".")&amp;IF(E72&lt;TODAY(),", que venció el ",", que vence el ")&amp;RIGHT("0"&amp;DAY(E72),2)&amp;"-"&amp;RIGHT("0"&amp;MONTH(E72),2)&amp;"-"&amp;YEAR(E72)&amp;". ¿Me confirmas cuándo la pagas? Gracias."),SUBSTITUTE("Hola, te escribo por la factura "&amp;A72&amp;" por $"&amp;SUBSTITUTE(FIXED(F72,0),",",".")&amp;IF(E72&lt;TODAY(),", que venció el ",", que vence el ")&amp;RIGHT("0"&amp;DAY(E72),2)&amp;"-"&amp;RIGHT("0"&amp;MONTH(E72),2)&amp;"-"&amp;YEAR(E72)&amp;". ¿Me confirmas cuándo la pagas? Gracias."," ","%20")),"Abrir WhatsApp")))</f>
        <v/>
      </c>
      <c r="J72" s="19">
        <f>IF(OR(G72="Sí",E72="",F72=""),"",COUNTIFS($G$5:$G$204,"&lt;&gt;Sí",$E$5:$E$204,"&lt;"&amp;E72,$F$5:$F$204,"&lt;&gt;")+COUNTIFS($G$5:G72,"&lt;&gt;Sí",$E$5:E72,E72,$F$5:F72,"&lt;&gt;"))</f>
        <v/>
      </c>
    </row>
    <row r="73">
      <c r="A73" s="13" t="n"/>
      <c r="B73" s="13" t="n"/>
      <c r="C73" s="14" t="n"/>
      <c r="D73" s="15" t="n"/>
      <c r="E73" s="15" t="n"/>
      <c r="F73" s="16" t="n"/>
      <c r="G73" s="17" t="n"/>
      <c r="H73">
        <f>IF(G73="Sí","Pagada",IF(OR(E73="",F73=""),"",IF(E73&lt;TODAY(),"Vencida hace "&amp;(TODAY()-E73)&amp;IF(TODAY()-E73=1," día"," días"),IF(E73-TODAY()&lt;=7,"Vence esta semana","Al día"))))</f>
        <v/>
      </c>
      <c r="I73" s="18">
        <f>IF(OR(G73="Sí",E73="",F73=""),"",IF(TRIM(C73&amp;"")="","Falta el WhatsApp",HYPERLINK("https://wa.me/"&amp;IF(LEN(SUBSTITUTE(SUBSTITUTE(SUBSTITUTE(C73&amp;""," ",""),"+",""),"-",""))=9,"56","")&amp;SUBSTITUTE(SUBSTITUTE(SUBSTITUTE(C73&amp;""," ",""),"+",""),"-","")&amp;"?text="&amp;IFERROR(_xlfn.ENCODEURL("Hola, te escribo por la factura "&amp;A73&amp;" por $"&amp;SUBSTITUTE(FIXED(F73,0),",",".")&amp;IF(E73&lt;TODAY(),", que venció el ",", que vence el ")&amp;RIGHT("0"&amp;DAY(E73),2)&amp;"-"&amp;RIGHT("0"&amp;MONTH(E73),2)&amp;"-"&amp;YEAR(E73)&amp;". ¿Me confirmas cuándo la pagas? Gracias."),SUBSTITUTE("Hola, te escribo por la factura "&amp;A73&amp;" por $"&amp;SUBSTITUTE(FIXED(F73,0),",",".")&amp;IF(E73&lt;TODAY(),", que venció el ",", que vence el ")&amp;RIGHT("0"&amp;DAY(E73),2)&amp;"-"&amp;RIGHT("0"&amp;MONTH(E73),2)&amp;"-"&amp;YEAR(E73)&amp;". ¿Me confirmas cuándo la pagas? Gracias."," ","%20")),"Abrir WhatsApp")))</f>
        <v/>
      </c>
      <c r="J73" s="19">
        <f>IF(OR(G73="Sí",E73="",F73=""),"",COUNTIFS($G$5:$G$204,"&lt;&gt;Sí",$E$5:$E$204,"&lt;"&amp;E73,$F$5:$F$204,"&lt;&gt;")+COUNTIFS($G$5:G73,"&lt;&gt;Sí",$E$5:E73,E73,$F$5:F73,"&lt;&gt;"))</f>
        <v/>
      </c>
    </row>
    <row r="74">
      <c r="A74" s="13" t="n"/>
      <c r="B74" s="13" t="n"/>
      <c r="C74" s="14" t="n"/>
      <c r="D74" s="15" t="n"/>
      <c r="E74" s="15" t="n"/>
      <c r="F74" s="16" t="n"/>
      <c r="G74" s="17" t="n"/>
      <c r="H74">
        <f>IF(G74="Sí","Pagada",IF(OR(E74="",F74=""),"",IF(E74&lt;TODAY(),"Vencida hace "&amp;(TODAY()-E74)&amp;IF(TODAY()-E74=1," día"," días"),IF(E74-TODAY()&lt;=7,"Vence esta semana","Al día"))))</f>
        <v/>
      </c>
      <c r="I74" s="18">
        <f>IF(OR(G74="Sí",E74="",F74=""),"",IF(TRIM(C74&amp;"")="","Falta el WhatsApp",HYPERLINK("https://wa.me/"&amp;IF(LEN(SUBSTITUTE(SUBSTITUTE(SUBSTITUTE(C74&amp;""," ",""),"+",""),"-",""))=9,"56","")&amp;SUBSTITUTE(SUBSTITUTE(SUBSTITUTE(C74&amp;""," ",""),"+",""),"-","")&amp;"?text="&amp;IFERROR(_xlfn.ENCODEURL("Hola, te escribo por la factura "&amp;A74&amp;" por $"&amp;SUBSTITUTE(FIXED(F74,0),",",".")&amp;IF(E74&lt;TODAY(),", que venció el ",", que vence el ")&amp;RIGHT("0"&amp;DAY(E74),2)&amp;"-"&amp;RIGHT("0"&amp;MONTH(E74),2)&amp;"-"&amp;YEAR(E74)&amp;". ¿Me confirmas cuándo la pagas? Gracias."),SUBSTITUTE("Hola, te escribo por la factura "&amp;A74&amp;" por $"&amp;SUBSTITUTE(FIXED(F74,0),",",".")&amp;IF(E74&lt;TODAY(),", que venció el ",", que vence el ")&amp;RIGHT("0"&amp;DAY(E74),2)&amp;"-"&amp;RIGHT("0"&amp;MONTH(E74),2)&amp;"-"&amp;YEAR(E74)&amp;". ¿Me confirmas cuándo la pagas? Gracias."," ","%20")),"Abrir WhatsApp")))</f>
        <v/>
      </c>
      <c r="J74" s="19">
        <f>IF(OR(G74="Sí",E74="",F74=""),"",COUNTIFS($G$5:$G$204,"&lt;&gt;Sí",$E$5:$E$204,"&lt;"&amp;E74,$F$5:$F$204,"&lt;&gt;")+COUNTIFS($G$5:G74,"&lt;&gt;Sí",$E$5:E74,E74,$F$5:F74,"&lt;&gt;"))</f>
        <v/>
      </c>
    </row>
    <row r="75">
      <c r="A75" s="13" t="n"/>
      <c r="B75" s="13" t="n"/>
      <c r="C75" s="14" t="n"/>
      <c r="D75" s="15" t="n"/>
      <c r="E75" s="15" t="n"/>
      <c r="F75" s="16" t="n"/>
      <c r="G75" s="17" t="n"/>
      <c r="H75">
        <f>IF(G75="Sí","Pagada",IF(OR(E75="",F75=""),"",IF(E75&lt;TODAY(),"Vencida hace "&amp;(TODAY()-E75)&amp;IF(TODAY()-E75=1," día"," días"),IF(E75-TODAY()&lt;=7,"Vence esta semana","Al día"))))</f>
        <v/>
      </c>
      <c r="I75" s="18">
        <f>IF(OR(G75="Sí",E75="",F75=""),"",IF(TRIM(C75&amp;"")="","Falta el WhatsApp",HYPERLINK("https://wa.me/"&amp;IF(LEN(SUBSTITUTE(SUBSTITUTE(SUBSTITUTE(C75&amp;""," ",""),"+",""),"-",""))=9,"56","")&amp;SUBSTITUTE(SUBSTITUTE(SUBSTITUTE(C75&amp;""," ",""),"+",""),"-","")&amp;"?text="&amp;IFERROR(_xlfn.ENCODEURL("Hola, te escribo por la factura "&amp;A75&amp;" por $"&amp;SUBSTITUTE(FIXED(F75,0),",",".")&amp;IF(E75&lt;TODAY(),", que venció el ",", que vence el ")&amp;RIGHT("0"&amp;DAY(E75),2)&amp;"-"&amp;RIGHT("0"&amp;MONTH(E75),2)&amp;"-"&amp;YEAR(E75)&amp;". ¿Me confirmas cuándo la pagas? Gracias."),SUBSTITUTE("Hola, te escribo por la factura "&amp;A75&amp;" por $"&amp;SUBSTITUTE(FIXED(F75,0),",",".")&amp;IF(E75&lt;TODAY(),", que venció el ",", que vence el ")&amp;RIGHT("0"&amp;DAY(E75),2)&amp;"-"&amp;RIGHT("0"&amp;MONTH(E75),2)&amp;"-"&amp;YEAR(E75)&amp;". ¿Me confirmas cuándo la pagas? Gracias."," ","%20")),"Abrir WhatsApp")))</f>
        <v/>
      </c>
      <c r="J75" s="19">
        <f>IF(OR(G75="Sí",E75="",F75=""),"",COUNTIFS($G$5:$G$204,"&lt;&gt;Sí",$E$5:$E$204,"&lt;"&amp;E75,$F$5:$F$204,"&lt;&gt;")+COUNTIFS($G$5:G75,"&lt;&gt;Sí",$E$5:E75,E75,$F$5:F75,"&lt;&gt;"))</f>
        <v/>
      </c>
    </row>
    <row r="76">
      <c r="A76" s="13" t="n"/>
      <c r="B76" s="13" t="n"/>
      <c r="C76" s="14" t="n"/>
      <c r="D76" s="15" t="n"/>
      <c r="E76" s="15" t="n"/>
      <c r="F76" s="16" t="n"/>
      <c r="G76" s="17" t="n"/>
      <c r="H76">
        <f>IF(G76="Sí","Pagada",IF(OR(E76="",F76=""),"",IF(E76&lt;TODAY(),"Vencida hace "&amp;(TODAY()-E76)&amp;IF(TODAY()-E76=1," día"," días"),IF(E76-TODAY()&lt;=7,"Vence esta semana","Al día"))))</f>
        <v/>
      </c>
      <c r="I76" s="18">
        <f>IF(OR(G76="Sí",E76="",F76=""),"",IF(TRIM(C76&amp;"")="","Falta el WhatsApp",HYPERLINK("https://wa.me/"&amp;IF(LEN(SUBSTITUTE(SUBSTITUTE(SUBSTITUTE(C76&amp;""," ",""),"+",""),"-",""))=9,"56","")&amp;SUBSTITUTE(SUBSTITUTE(SUBSTITUTE(C76&amp;""," ",""),"+",""),"-","")&amp;"?text="&amp;IFERROR(_xlfn.ENCODEURL("Hola, te escribo por la factura "&amp;A76&amp;" por $"&amp;SUBSTITUTE(FIXED(F76,0),",",".")&amp;IF(E76&lt;TODAY(),", que venció el ",", que vence el ")&amp;RIGHT("0"&amp;DAY(E76),2)&amp;"-"&amp;RIGHT("0"&amp;MONTH(E76),2)&amp;"-"&amp;YEAR(E76)&amp;". ¿Me confirmas cuándo la pagas? Gracias."),SUBSTITUTE("Hola, te escribo por la factura "&amp;A76&amp;" por $"&amp;SUBSTITUTE(FIXED(F76,0),",",".")&amp;IF(E76&lt;TODAY(),", que venció el ",", que vence el ")&amp;RIGHT("0"&amp;DAY(E76),2)&amp;"-"&amp;RIGHT("0"&amp;MONTH(E76),2)&amp;"-"&amp;YEAR(E76)&amp;". ¿Me confirmas cuándo la pagas? Gracias."," ","%20")),"Abrir WhatsApp")))</f>
        <v/>
      </c>
      <c r="J76" s="19">
        <f>IF(OR(G76="Sí",E76="",F76=""),"",COUNTIFS($G$5:$G$204,"&lt;&gt;Sí",$E$5:$E$204,"&lt;"&amp;E76,$F$5:$F$204,"&lt;&gt;")+COUNTIFS($G$5:G76,"&lt;&gt;Sí",$E$5:E76,E76,$F$5:F76,"&lt;&gt;"))</f>
        <v/>
      </c>
    </row>
    <row r="77">
      <c r="A77" s="13" t="n"/>
      <c r="B77" s="13" t="n"/>
      <c r="C77" s="14" t="n"/>
      <c r="D77" s="15" t="n"/>
      <c r="E77" s="15" t="n"/>
      <c r="F77" s="16" t="n"/>
      <c r="G77" s="17" t="n"/>
      <c r="H77">
        <f>IF(G77="Sí","Pagada",IF(OR(E77="",F77=""),"",IF(E77&lt;TODAY(),"Vencida hace "&amp;(TODAY()-E77)&amp;IF(TODAY()-E77=1," día"," días"),IF(E77-TODAY()&lt;=7,"Vence esta semana","Al día"))))</f>
        <v/>
      </c>
      <c r="I77" s="18">
        <f>IF(OR(G77="Sí",E77="",F77=""),"",IF(TRIM(C77&amp;"")="","Falta el WhatsApp",HYPERLINK("https://wa.me/"&amp;IF(LEN(SUBSTITUTE(SUBSTITUTE(SUBSTITUTE(C77&amp;""," ",""),"+",""),"-",""))=9,"56","")&amp;SUBSTITUTE(SUBSTITUTE(SUBSTITUTE(C77&amp;""," ",""),"+",""),"-","")&amp;"?text="&amp;IFERROR(_xlfn.ENCODEURL("Hola, te escribo por la factura "&amp;A77&amp;" por $"&amp;SUBSTITUTE(FIXED(F77,0),",",".")&amp;IF(E77&lt;TODAY(),", que venció el ",", que vence el ")&amp;RIGHT("0"&amp;DAY(E77),2)&amp;"-"&amp;RIGHT("0"&amp;MONTH(E77),2)&amp;"-"&amp;YEAR(E77)&amp;". ¿Me confirmas cuándo la pagas? Gracias."),SUBSTITUTE("Hola, te escribo por la factura "&amp;A77&amp;" por $"&amp;SUBSTITUTE(FIXED(F77,0),",",".")&amp;IF(E77&lt;TODAY(),", que venció el ",", que vence el ")&amp;RIGHT("0"&amp;DAY(E77),2)&amp;"-"&amp;RIGHT("0"&amp;MONTH(E77),2)&amp;"-"&amp;YEAR(E77)&amp;". ¿Me confirmas cuándo la pagas? Gracias."," ","%20")),"Abrir WhatsApp")))</f>
        <v/>
      </c>
      <c r="J77" s="19">
        <f>IF(OR(G77="Sí",E77="",F77=""),"",COUNTIFS($G$5:$G$204,"&lt;&gt;Sí",$E$5:$E$204,"&lt;"&amp;E77,$F$5:$F$204,"&lt;&gt;")+COUNTIFS($G$5:G77,"&lt;&gt;Sí",$E$5:E77,E77,$F$5:F77,"&lt;&gt;"))</f>
        <v/>
      </c>
    </row>
    <row r="78">
      <c r="A78" s="13" t="n"/>
      <c r="B78" s="13" t="n"/>
      <c r="C78" s="14" t="n"/>
      <c r="D78" s="15" t="n"/>
      <c r="E78" s="15" t="n"/>
      <c r="F78" s="16" t="n"/>
      <c r="G78" s="17" t="n"/>
      <c r="H78">
        <f>IF(G78="Sí","Pagada",IF(OR(E78="",F78=""),"",IF(E78&lt;TODAY(),"Vencida hace "&amp;(TODAY()-E78)&amp;IF(TODAY()-E78=1," día"," días"),IF(E78-TODAY()&lt;=7,"Vence esta semana","Al día"))))</f>
        <v/>
      </c>
      <c r="I78" s="18">
        <f>IF(OR(G78="Sí",E78="",F78=""),"",IF(TRIM(C78&amp;"")="","Falta el WhatsApp",HYPERLINK("https://wa.me/"&amp;IF(LEN(SUBSTITUTE(SUBSTITUTE(SUBSTITUTE(C78&amp;""," ",""),"+",""),"-",""))=9,"56","")&amp;SUBSTITUTE(SUBSTITUTE(SUBSTITUTE(C78&amp;""," ",""),"+",""),"-","")&amp;"?text="&amp;IFERROR(_xlfn.ENCODEURL("Hola, te escribo por la factura "&amp;A78&amp;" por $"&amp;SUBSTITUTE(FIXED(F78,0),",",".")&amp;IF(E78&lt;TODAY(),", que venció el ",", que vence el ")&amp;RIGHT("0"&amp;DAY(E78),2)&amp;"-"&amp;RIGHT("0"&amp;MONTH(E78),2)&amp;"-"&amp;YEAR(E78)&amp;". ¿Me confirmas cuándo la pagas? Gracias."),SUBSTITUTE("Hola, te escribo por la factura "&amp;A78&amp;" por $"&amp;SUBSTITUTE(FIXED(F78,0),",",".")&amp;IF(E78&lt;TODAY(),", que venció el ",", que vence el ")&amp;RIGHT("0"&amp;DAY(E78),2)&amp;"-"&amp;RIGHT("0"&amp;MONTH(E78),2)&amp;"-"&amp;YEAR(E78)&amp;". ¿Me confirmas cuándo la pagas? Gracias."," ","%20")),"Abrir WhatsApp")))</f>
        <v/>
      </c>
      <c r="J78" s="19">
        <f>IF(OR(G78="Sí",E78="",F78=""),"",COUNTIFS($G$5:$G$204,"&lt;&gt;Sí",$E$5:$E$204,"&lt;"&amp;E78,$F$5:$F$204,"&lt;&gt;")+COUNTIFS($G$5:G78,"&lt;&gt;Sí",$E$5:E78,E78,$F$5:F78,"&lt;&gt;"))</f>
        <v/>
      </c>
    </row>
    <row r="79">
      <c r="A79" s="13" t="n"/>
      <c r="B79" s="13" t="n"/>
      <c r="C79" s="14" t="n"/>
      <c r="D79" s="15" t="n"/>
      <c r="E79" s="15" t="n"/>
      <c r="F79" s="16" t="n"/>
      <c r="G79" s="17" t="n"/>
      <c r="H79">
        <f>IF(G79="Sí","Pagada",IF(OR(E79="",F79=""),"",IF(E79&lt;TODAY(),"Vencida hace "&amp;(TODAY()-E79)&amp;IF(TODAY()-E79=1," día"," días"),IF(E79-TODAY()&lt;=7,"Vence esta semana","Al día"))))</f>
        <v/>
      </c>
      <c r="I79" s="18">
        <f>IF(OR(G79="Sí",E79="",F79=""),"",IF(TRIM(C79&amp;"")="","Falta el WhatsApp",HYPERLINK("https://wa.me/"&amp;IF(LEN(SUBSTITUTE(SUBSTITUTE(SUBSTITUTE(C79&amp;""," ",""),"+",""),"-",""))=9,"56","")&amp;SUBSTITUTE(SUBSTITUTE(SUBSTITUTE(C79&amp;""," ",""),"+",""),"-","")&amp;"?text="&amp;IFERROR(_xlfn.ENCODEURL("Hola, te escribo por la factura "&amp;A79&amp;" por $"&amp;SUBSTITUTE(FIXED(F79,0),",",".")&amp;IF(E79&lt;TODAY(),", que venció el ",", que vence el ")&amp;RIGHT("0"&amp;DAY(E79),2)&amp;"-"&amp;RIGHT("0"&amp;MONTH(E79),2)&amp;"-"&amp;YEAR(E79)&amp;". ¿Me confirmas cuándo la pagas? Gracias."),SUBSTITUTE("Hola, te escribo por la factura "&amp;A79&amp;" por $"&amp;SUBSTITUTE(FIXED(F79,0),",",".")&amp;IF(E79&lt;TODAY(),", que venció el ",", que vence el ")&amp;RIGHT("0"&amp;DAY(E79),2)&amp;"-"&amp;RIGHT("0"&amp;MONTH(E79),2)&amp;"-"&amp;YEAR(E79)&amp;". ¿Me confirmas cuándo la pagas? Gracias."," ","%20")),"Abrir WhatsApp")))</f>
        <v/>
      </c>
      <c r="J79" s="19">
        <f>IF(OR(G79="Sí",E79="",F79=""),"",COUNTIFS($G$5:$G$204,"&lt;&gt;Sí",$E$5:$E$204,"&lt;"&amp;E79,$F$5:$F$204,"&lt;&gt;")+COUNTIFS($G$5:G79,"&lt;&gt;Sí",$E$5:E79,E79,$F$5:F79,"&lt;&gt;"))</f>
        <v/>
      </c>
    </row>
    <row r="80">
      <c r="A80" s="13" t="n"/>
      <c r="B80" s="13" t="n"/>
      <c r="C80" s="14" t="n"/>
      <c r="D80" s="15" t="n"/>
      <c r="E80" s="15" t="n"/>
      <c r="F80" s="16" t="n"/>
      <c r="G80" s="17" t="n"/>
      <c r="H80">
        <f>IF(G80="Sí","Pagada",IF(OR(E80="",F80=""),"",IF(E80&lt;TODAY(),"Vencida hace "&amp;(TODAY()-E80)&amp;IF(TODAY()-E80=1," día"," días"),IF(E80-TODAY()&lt;=7,"Vence esta semana","Al día"))))</f>
        <v/>
      </c>
      <c r="I80" s="18">
        <f>IF(OR(G80="Sí",E80="",F80=""),"",IF(TRIM(C80&amp;"")="","Falta el WhatsApp",HYPERLINK("https://wa.me/"&amp;IF(LEN(SUBSTITUTE(SUBSTITUTE(SUBSTITUTE(C80&amp;""," ",""),"+",""),"-",""))=9,"56","")&amp;SUBSTITUTE(SUBSTITUTE(SUBSTITUTE(C80&amp;""," ",""),"+",""),"-","")&amp;"?text="&amp;IFERROR(_xlfn.ENCODEURL("Hola, te escribo por la factura "&amp;A80&amp;" por $"&amp;SUBSTITUTE(FIXED(F80,0),",",".")&amp;IF(E80&lt;TODAY(),", que venció el ",", que vence el ")&amp;RIGHT("0"&amp;DAY(E80),2)&amp;"-"&amp;RIGHT("0"&amp;MONTH(E80),2)&amp;"-"&amp;YEAR(E80)&amp;". ¿Me confirmas cuándo la pagas? Gracias."),SUBSTITUTE("Hola, te escribo por la factura "&amp;A80&amp;" por $"&amp;SUBSTITUTE(FIXED(F80,0),",",".")&amp;IF(E80&lt;TODAY(),", que venció el ",", que vence el ")&amp;RIGHT("0"&amp;DAY(E80),2)&amp;"-"&amp;RIGHT("0"&amp;MONTH(E80),2)&amp;"-"&amp;YEAR(E80)&amp;". ¿Me confirmas cuándo la pagas? Gracias."," ","%20")),"Abrir WhatsApp")))</f>
        <v/>
      </c>
      <c r="J80" s="19">
        <f>IF(OR(G80="Sí",E80="",F80=""),"",COUNTIFS($G$5:$G$204,"&lt;&gt;Sí",$E$5:$E$204,"&lt;"&amp;E80,$F$5:$F$204,"&lt;&gt;")+COUNTIFS($G$5:G80,"&lt;&gt;Sí",$E$5:E80,E80,$F$5:F80,"&lt;&gt;"))</f>
        <v/>
      </c>
    </row>
    <row r="81">
      <c r="A81" s="13" t="n"/>
      <c r="B81" s="13" t="n"/>
      <c r="C81" s="14" t="n"/>
      <c r="D81" s="15" t="n"/>
      <c r="E81" s="15" t="n"/>
      <c r="F81" s="16" t="n"/>
      <c r="G81" s="17" t="n"/>
      <c r="H81">
        <f>IF(G81="Sí","Pagada",IF(OR(E81="",F81=""),"",IF(E81&lt;TODAY(),"Vencida hace "&amp;(TODAY()-E81)&amp;IF(TODAY()-E81=1," día"," días"),IF(E81-TODAY()&lt;=7,"Vence esta semana","Al día"))))</f>
        <v/>
      </c>
      <c r="I81" s="18">
        <f>IF(OR(G81="Sí",E81="",F81=""),"",IF(TRIM(C81&amp;"")="","Falta el WhatsApp",HYPERLINK("https://wa.me/"&amp;IF(LEN(SUBSTITUTE(SUBSTITUTE(SUBSTITUTE(C81&amp;""," ",""),"+",""),"-",""))=9,"56","")&amp;SUBSTITUTE(SUBSTITUTE(SUBSTITUTE(C81&amp;""," ",""),"+",""),"-","")&amp;"?text="&amp;IFERROR(_xlfn.ENCODEURL("Hola, te escribo por la factura "&amp;A81&amp;" por $"&amp;SUBSTITUTE(FIXED(F81,0),",",".")&amp;IF(E81&lt;TODAY(),", que venció el ",", que vence el ")&amp;RIGHT("0"&amp;DAY(E81),2)&amp;"-"&amp;RIGHT("0"&amp;MONTH(E81),2)&amp;"-"&amp;YEAR(E81)&amp;". ¿Me confirmas cuándo la pagas? Gracias."),SUBSTITUTE("Hola, te escribo por la factura "&amp;A81&amp;" por $"&amp;SUBSTITUTE(FIXED(F81,0),",",".")&amp;IF(E81&lt;TODAY(),", que venció el ",", que vence el ")&amp;RIGHT("0"&amp;DAY(E81),2)&amp;"-"&amp;RIGHT("0"&amp;MONTH(E81),2)&amp;"-"&amp;YEAR(E81)&amp;". ¿Me confirmas cuándo la pagas? Gracias."," ","%20")),"Abrir WhatsApp")))</f>
        <v/>
      </c>
      <c r="J81" s="19">
        <f>IF(OR(G81="Sí",E81="",F81=""),"",COUNTIFS($G$5:$G$204,"&lt;&gt;Sí",$E$5:$E$204,"&lt;"&amp;E81,$F$5:$F$204,"&lt;&gt;")+COUNTIFS($G$5:G81,"&lt;&gt;Sí",$E$5:E81,E81,$F$5:F81,"&lt;&gt;"))</f>
        <v/>
      </c>
    </row>
    <row r="82">
      <c r="A82" s="13" t="n"/>
      <c r="B82" s="13" t="n"/>
      <c r="C82" s="14" t="n"/>
      <c r="D82" s="15" t="n"/>
      <c r="E82" s="15" t="n"/>
      <c r="F82" s="16" t="n"/>
      <c r="G82" s="17" t="n"/>
      <c r="H82">
        <f>IF(G82="Sí","Pagada",IF(OR(E82="",F82=""),"",IF(E82&lt;TODAY(),"Vencida hace "&amp;(TODAY()-E82)&amp;IF(TODAY()-E82=1," día"," días"),IF(E82-TODAY()&lt;=7,"Vence esta semana","Al día"))))</f>
        <v/>
      </c>
      <c r="I82" s="18">
        <f>IF(OR(G82="Sí",E82="",F82=""),"",IF(TRIM(C82&amp;"")="","Falta el WhatsApp",HYPERLINK("https://wa.me/"&amp;IF(LEN(SUBSTITUTE(SUBSTITUTE(SUBSTITUTE(C82&amp;""," ",""),"+",""),"-",""))=9,"56","")&amp;SUBSTITUTE(SUBSTITUTE(SUBSTITUTE(C82&amp;""," ",""),"+",""),"-","")&amp;"?text="&amp;IFERROR(_xlfn.ENCODEURL("Hola, te escribo por la factura "&amp;A82&amp;" por $"&amp;SUBSTITUTE(FIXED(F82,0),",",".")&amp;IF(E82&lt;TODAY(),", que venció el ",", que vence el ")&amp;RIGHT("0"&amp;DAY(E82),2)&amp;"-"&amp;RIGHT("0"&amp;MONTH(E82),2)&amp;"-"&amp;YEAR(E82)&amp;". ¿Me confirmas cuándo la pagas? Gracias."),SUBSTITUTE("Hola, te escribo por la factura "&amp;A82&amp;" por $"&amp;SUBSTITUTE(FIXED(F82,0),",",".")&amp;IF(E82&lt;TODAY(),", que venció el ",", que vence el ")&amp;RIGHT("0"&amp;DAY(E82),2)&amp;"-"&amp;RIGHT("0"&amp;MONTH(E82),2)&amp;"-"&amp;YEAR(E82)&amp;". ¿Me confirmas cuándo la pagas? Gracias."," ","%20")),"Abrir WhatsApp")))</f>
        <v/>
      </c>
      <c r="J82" s="19">
        <f>IF(OR(G82="Sí",E82="",F82=""),"",COUNTIFS($G$5:$G$204,"&lt;&gt;Sí",$E$5:$E$204,"&lt;"&amp;E82,$F$5:$F$204,"&lt;&gt;")+COUNTIFS($G$5:G82,"&lt;&gt;Sí",$E$5:E82,E82,$F$5:F82,"&lt;&gt;"))</f>
        <v/>
      </c>
    </row>
    <row r="83">
      <c r="A83" s="13" t="n"/>
      <c r="B83" s="13" t="n"/>
      <c r="C83" s="14" t="n"/>
      <c r="D83" s="15" t="n"/>
      <c r="E83" s="15" t="n"/>
      <c r="F83" s="16" t="n"/>
      <c r="G83" s="17" t="n"/>
      <c r="H83">
        <f>IF(G83="Sí","Pagada",IF(OR(E83="",F83=""),"",IF(E83&lt;TODAY(),"Vencida hace "&amp;(TODAY()-E83)&amp;IF(TODAY()-E83=1," día"," días"),IF(E83-TODAY()&lt;=7,"Vence esta semana","Al día"))))</f>
        <v/>
      </c>
      <c r="I83" s="18">
        <f>IF(OR(G83="Sí",E83="",F83=""),"",IF(TRIM(C83&amp;"")="","Falta el WhatsApp",HYPERLINK("https://wa.me/"&amp;IF(LEN(SUBSTITUTE(SUBSTITUTE(SUBSTITUTE(C83&amp;""," ",""),"+",""),"-",""))=9,"56","")&amp;SUBSTITUTE(SUBSTITUTE(SUBSTITUTE(C83&amp;""," ",""),"+",""),"-","")&amp;"?text="&amp;IFERROR(_xlfn.ENCODEURL("Hola, te escribo por la factura "&amp;A83&amp;" por $"&amp;SUBSTITUTE(FIXED(F83,0),",",".")&amp;IF(E83&lt;TODAY(),", que venció el ",", que vence el ")&amp;RIGHT("0"&amp;DAY(E83),2)&amp;"-"&amp;RIGHT("0"&amp;MONTH(E83),2)&amp;"-"&amp;YEAR(E83)&amp;". ¿Me confirmas cuándo la pagas? Gracias."),SUBSTITUTE("Hola, te escribo por la factura "&amp;A83&amp;" por $"&amp;SUBSTITUTE(FIXED(F83,0),",",".")&amp;IF(E83&lt;TODAY(),", que venció el ",", que vence el ")&amp;RIGHT("0"&amp;DAY(E83),2)&amp;"-"&amp;RIGHT("0"&amp;MONTH(E83),2)&amp;"-"&amp;YEAR(E83)&amp;". ¿Me confirmas cuándo la pagas? Gracias."," ","%20")),"Abrir WhatsApp")))</f>
        <v/>
      </c>
      <c r="J83" s="19">
        <f>IF(OR(G83="Sí",E83="",F83=""),"",COUNTIFS($G$5:$G$204,"&lt;&gt;Sí",$E$5:$E$204,"&lt;"&amp;E83,$F$5:$F$204,"&lt;&gt;")+COUNTIFS($G$5:G83,"&lt;&gt;Sí",$E$5:E83,E83,$F$5:F83,"&lt;&gt;"))</f>
        <v/>
      </c>
    </row>
    <row r="84">
      <c r="A84" s="13" t="n"/>
      <c r="B84" s="13" t="n"/>
      <c r="C84" s="14" t="n"/>
      <c r="D84" s="15" t="n"/>
      <c r="E84" s="15" t="n"/>
      <c r="F84" s="16" t="n"/>
      <c r="G84" s="17" t="n"/>
      <c r="H84">
        <f>IF(G84="Sí","Pagada",IF(OR(E84="",F84=""),"",IF(E84&lt;TODAY(),"Vencida hace "&amp;(TODAY()-E84)&amp;IF(TODAY()-E84=1," día"," días"),IF(E84-TODAY()&lt;=7,"Vence esta semana","Al día"))))</f>
        <v/>
      </c>
      <c r="I84" s="18">
        <f>IF(OR(G84="Sí",E84="",F84=""),"",IF(TRIM(C84&amp;"")="","Falta el WhatsApp",HYPERLINK("https://wa.me/"&amp;IF(LEN(SUBSTITUTE(SUBSTITUTE(SUBSTITUTE(C84&amp;""," ",""),"+",""),"-",""))=9,"56","")&amp;SUBSTITUTE(SUBSTITUTE(SUBSTITUTE(C84&amp;""," ",""),"+",""),"-","")&amp;"?text="&amp;IFERROR(_xlfn.ENCODEURL("Hola, te escribo por la factura "&amp;A84&amp;" por $"&amp;SUBSTITUTE(FIXED(F84,0),",",".")&amp;IF(E84&lt;TODAY(),", que venció el ",", que vence el ")&amp;RIGHT("0"&amp;DAY(E84),2)&amp;"-"&amp;RIGHT("0"&amp;MONTH(E84),2)&amp;"-"&amp;YEAR(E84)&amp;". ¿Me confirmas cuándo la pagas? Gracias."),SUBSTITUTE("Hola, te escribo por la factura "&amp;A84&amp;" por $"&amp;SUBSTITUTE(FIXED(F84,0),",",".")&amp;IF(E84&lt;TODAY(),", que venció el ",", que vence el ")&amp;RIGHT("0"&amp;DAY(E84),2)&amp;"-"&amp;RIGHT("0"&amp;MONTH(E84),2)&amp;"-"&amp;YEAR(E84)&amp;". ¿Me confirmas cuándo la pagas? Gracias."," ","%20")),"Abrir WhatsApp")))</f>
        <v/>
      </c>
      <c r="J84" s="19">
        <f>IF(OR(G84="Sí",E84="",F84=""),"",COUNTIFS($G$5:$G$204,"&lt;&gt;Sí",$E$5:$E$204,"&lt;"&amp;E84,$F$5:$F$204,"&lt;&gt;")+COUNTIFS($G$5:G84,"&lt;&gt;Sí",$E$5:E84,E84,$F$5:F84,"&lt;&gt;"))</f>
        <v/>
      </c>
    </row>
    <row r="85">
      <c r="A85" s="13" t="n"/>
      <c r="B85" s="13" t="n"/>
      <c r="C85" s="14" t="n"/>
      <c r="D85" s="15" t="n"/>
      <c r="E85" s="15" t="n"/>
      <c r="F85" s="16" t="n"/>
      <c r="G85" s="17" t="n"/>
      <c r="H85">
        <f>IF(G85="Sí","Pagada",IF(OR(E85="",F85=""),"",IF(E85&lt;TODAY(),"Vencida hace "&amp;(TODAY()-E85)&amp;IF(TODAY()-E85=1," día"," días"),IF(E85-TODAY()&lt;=7,"Vence esta semana","Al día"))))</f>
        <v/>
      </c>
      <c r="I85" s="18">
        <f>IF(OR(G85="Sí",E85="",F85=""),"",IF(TRIM(C85&amp;"")="","Falta el WhatsApp",HYPERLINK("https://wa.me/"&amp;IF(LEN(SUBSTITUTE(SUBSTITUTE(SUBSTITUTE(C85&amp;""," ",""),"+",""),"-",""))=9,"56","")&amp;SUBSTITUTE(SUBSTITUTE(SUBSTITUTE(C85&amp;""," ",""),"+",""),"-","")&amp;"?text="&amp;IFERROR(_xlfn.ENCODEURL("Hola, te escribo por la factura "&amp;A85&amp;" por $"&amp;SUBSTITUTE(FIXED(F85,0),",",".")&amp;IF(E85&lt;TODAY(),", que venció el ",", que vence el ")&amp;RIGHT("0"&amp;DAY(E85),2)&amp;"-"&amp;RIGHT("0"&amp;MONTH(E85),2)&amp;"-"&amp;YEAR(E85)&amp;". ¿Me confirmas cuándo la pagas? Gracias."),SUBSTITUTE("Hola, te escribo por la factura "&amp;A85&amp;" por $"&amp;SUBSTITUTE(FIXED(F85,0),",",".")&amp;IF(E85&lt;TODAY(),", que venció el ",", que vence el ")&amp;RIGHT("0"&amp;DAY(E85),2)&amp;"-"&amp;RIGHT("0"&amp;MONTH(E85),2)&amp;"-"&amp;YEAR(E85)&amp;". ¿Me confirmas cuándo la pagas? Gracias."," ","%20")),"Abrir WhatsApp")))</f>
        <v/>
      </c>
      <c r="J85" s="19">
        <f>IF(OR(G85="Sí",E85="",F85=""),"",COUNTIFS($G$5:$G$204,"&lt;&gt;Sí",$E$5:$E$204,"&lt;"&amp;E85,$F$5:$F$204,"&lt;&gt;")+COUNTIFS($G$5:G85,"&lt;&gt;Sí",$E$5:E85,E85,$F$5:F85,"&lt;&gt;"))</f>
        <v/>
      </c>
    </row>
    <row r="86">
      <c r="A86" s="13" t="n"/>
      <c r="B86" s="13" t="n"/>
      <c r="C86" s="14" t="n"/>
      <c r="D86" s="15" t="n"/>
      <c r="E86" s="15" t="n"/>
      <c r="F86" s="16" t="n"/>
      <c r="G86" s="17" t="n"/>
      <c r="H86">
        <f>IF(G86="Sí","Pagada",IF(OR(E86="",F86=""),"",IF(E86&lt;TODAY(),"Vencida hace "&amp;(TODAY()-E86)&amp;IF(TODAY()-E86=1," día"," días"),IF(E86-TODAY()&lt;=7,"Vence esta semana","Al día"))))</f>
        <v/>
      </c>
      <c r="I86" s="18">
        <f>IF(OR(G86="Sí",E86="",F86=""),"",IF(TRIM(C86&amp;"")="","Falta el WhatsApp",HYPERLINK("https://wa.me/"&amp;IF(LEN(SUBSTITUTE(SUBSTITUTE(SUBSTITUTE(C86&amp;""," ",""),"+",""),"-",""))=9,"56","")&amp;SUBSTITUTE(SUBSTITUTE(SUBSTITUTE(C86&amp;""," ",""),"+",""),"-","")&amp;"?text="&amp;IFERROR(_xlfn.ENCODEURL("Hola, te escribo por la factura "&amp;A86&amp;" por $"&amp;SUBSTITUTE(FIXED(F86,0),",",".")&amp;IF(E86&lt;TODAY(),", que venció el ",", que vence el ")&amp;RIGHT("0"&amp;DAY(E86),2)&amp;"-"&amp;RIGHT("0"&amp;MONTH(E86),2)&amp;"-"&amp;YEAR(E86)&amp;". ¿Me confirmas cuándo la pagas? Gracias."),SUBSTITUTE("Hola, te escribo por la factura "&amp;A86&amp;" por $"&amp;SUBSTITUTE(FIXED(F86,0),",",".")&amp;IF(E86&lt;TODAY(),", que venció el ",", que vence el ")&amp;RIGHT("0"&amp;DAY(E86),2)&amp;"-"&amp;RIGHT("0"&amp;MONTH(E86),2)&amp;"-"&amp;YEAR(E86)&amp;". ¿Me confirmas cuándo la pagas? Gracias."," ","%20")),"Abrir WhatsApp")))</f>
        <v/>
      </c>
      <c r="J86" s="19">
        <f>IF(OR(G86="Sí",E86="",F86=""),"",COUNTIFS($G$5:$G$204,"&lt;&gt;Sí",$E$5:$E$204,"&lt;"&amp;E86,$F$5:$F$204,"&lt;&gt;")+COUNTIFS($G$5:G86,"&lt;&gt;Sí",$E$5:E86,E86,$F$5:F86,"&lt;&gt;"))</f>
        <v/>
      </c>
    </row>
    <row r="87">
      <c r="A87" s="13" t="n"/>
      <c r="B87" s="13" t="n"/>
      <c r="C87" s="14" t="n"/>
      <c r="D87" s="15" t="n"/>
      <c r="E87" s="15" t="n"/>
      <c r="F87" s="16" t="n"/>
      <c r="G87" s="17" t="n"/>
      <c r="H87">
        <f>IF(G87="Sí","Pagada",IF(OR(E87="",F87=""),"",IF(E87&lt;TODAY(),"Vencida hace "&amp;(TODAY()-E87)&amp;IF(TODAY()-E87=1," día"," días"),IF(E87-TODAY()&lt;=7,"Vence esta semana","Al día"))))</f>
        <v/>
      </c>
      <c r="I87" s="18">
        <f>IF(OR(G87="Sí",E87="",F87=""),"",IF(TRIM(C87&amp;"")="","Falta el WhatsApp",HYPERLINK("https://wa.me/"&amp;IF(LEN(SUBSTITUTE(SUBSTITUTE(SUBSTITUTE(C87&amp;""," ",""),"+",""),"-",""))=9,"56","")&amp;SUBSTITUTE(SUBSTITUTE(SUBSTITUTE(C87&amp;""," ",""),"+",""),"-","")&amp;"?text="&amp;IFERROR(_xlfn.ENCODEURL("Hola, te escribo por la factura "&amp;A87&amp;" por $"&amp;SUBSTITUTE(FIXED(F87,0),",",".")&amp;IF(E87&lt;TODAY(),", que venció el ",", que vence el ")&amp;RIGHT("0"&amp;DAY(E87),2)&amp;"-"&amp;RIGHT("0"&amp;MONTH(E87),2)&amp;"-"&amp;YEAR(E87)&amp;". ¿Me confirmas cuándo la pagas? Gracias."),SUBSTITUTE("Hola, te escribo por la factura "&amp;A87&amp;" por $"&amp;SUBSTITUTE(FIXED(F87,0),",",".")&amp;IF(E87&lt;TODAY(),", que venció el ",", que vence el ")&amp;RIGHT("0"&amp;DAY(E87),2)&amp;"-"&amp;RIGHT("0"&amp;MONTH(E87),2)&amp;"-"&amp;YEAR(E87)&amp;". ¿Me confirmas cuándo la pagas? Gracias."," ","%20")),"Abrir WhatsApp")))</f>
        <v/>
      </c>
      <c r="J87" s="19">
        <f>IF(OR(G87="Sí",E87="",F87=""),"",COUNTIFS($G$5:$G$204,"&lt;&gt;Sí",$E$5:$E$204,"&lt;"&amp;E87,$F$5:$F$204,"&lt;&gt;")+COUNTIFS($G$5:G87,"&lt;&gt;Sí",$E$5:E87,E87,$F$5:F87,"&lt;&gt;"))</f>
        <v/>
      </c>
    </row>
    <row r="88">
      <c r="A88" s="13" t="n"/>
      <c r="B88" s="13" t="n"/>
      <c r="C88" s="14" t="n"/>
      <c r="D88" s="15" t="n"/>
      <c r="E88" s="15" t="n"/>
      <c r="F88" s="16" t="n"/>
      <c r="G88" s="17" t="n"/>
      <c r="H88">
        <f>IF(G88="Sí","Pagada",IF(OR(E88="",F88=""),"",IF(E88&lt;TODAY(),"Vencida hace "&amp;(TODAY()-E88)&amp;IF(TODAY()-E88=1," día"," días"),IF(E88-TODAY()&lt;=7,"Vence esta semana","Al día"))))</f>
        <v/>
      </c>
      <c r="I88" s="18">
        <f>IF(OR(G88="Sí",E88="",F88=""),"",IF(TRIM(C88&amp;"")="","Falta el WhatsApp",HYPERLINK("https://wa.me/"&amp;IF(LEN(SUBSTITUTE(SUBSTITUTE(SUBSTITUTE(C88&amp;""," ",""),"+",""),"-",""))=9,"56","")&amp;SUBSTITUTE(SUBSTITUTE(SUBSTITUTE(C88&amp;""," ",""),"+",""),"-","")&amp;"?text="&amp;IFERROR(_xlfn.ENCODEURL("Hola, te escribo por la factura "&amp;A88&amp;" por $"&amp;SUBSTITUTE(FIXED(F88,0),",",".")&amp;IF(E88&lt;TODAY(),", que venció el ",", que vence el ")&amp;RIGHT("0"&amp;DAY(E88),2)&amp;"-"&amp;RIGHT("0"&amp;MONTH(E88),2)&amp;"-"&amp;YEAR(E88)&amp;". ¿Me confirmas cuándo la pagas? Gracias."),SUBSTITUTE("Hola, te escribo por la factura "&amp;A88&amp;" por $"&amp;SUBSTITUTE(FIXED(F88,0),",",".")&amp;IF(E88&lt;TODAY(),", que venció el ",", que vence el ")&amp;RIGHT("0"&amp;DAY(E88),2)&amp;"-"&amp;RIGHT("0"&amp;MONTH(E88),2)&amp;"-"&amp;YEAR(E88)&amp;". ¿Me confirmas cuándo la pagas? Gracias."," ","%20")),"Abrir WhatsApp")))</f>
        <v/>
      </c>
      <c r="J88" s="19">
        <f>IF(OR(G88="Sí",E88="",F88=""),"",COUNTIFS($G$5:$G$204,"&lt;&gt;Sí",$E$5:$E$204,"&lt;"&amp;E88,$F$5:$F$204,"&lt;&gt;")+COUNTIFS($G$5:G88,"&lt;&gt;Sí",$E$5:E88,E88,$F$5:F88,"&lt;&gt;"))</f>
        <v/>
      </c>
    </row>
    <row r="89">
      <c r="A89" s="13" t="n"/>
      <c r="B89" s="13" t="n"/>
      <c r="C89" s="14" t="n"/>
      <c r="D89" s="15" t="n"/>
      <c r="E89" s="15" t="n"/>
      <c r="F89" s="16" t="n"/>
      <c r="G89" s="17" t="n"/>
      <c r="H89">
        <f>IF(G89="Sí","Pagada",IF(OR(E89="",F89=""),"",IF(E89&lt;TODAY(),"Vencida hace "&amp;(TODAY()-E89)&amp;IF(TODAY()-E89=1," día"," días"),IF(E89-TODAY()&lt;=7,"Vence esta semana","Al día"))))</f>
        <v/>
      </c>
      <c r="I89" s="18">
        <f>IF(OR(G89="Sí",E89="",F89=""),"",IF(TRIM(C89&amp;"")="","Falta el WhatsApp",HYPERLINK("https://wa.me/"&amp;IF(LEN(SUBSTITUTE(SUBSTITUTE(SUBSTITUTE(C89&amp;""," ",""),"+",""),"-",""))=9,"56","")&amp;SUBSTITUTE(SUBSTITUTE(SUBSTITUTE(C89&amp;""," ",""),"+",""),"-","")&amp;"?text="&amp;IFERROR(_xlfn.ENCODEURL("Hola, te escribo por la factura "&amp;A89&amp;" por $"&amp;SUBSTITUTE(FIXED(F89,0),",",".")&amp;IF(E89&lt;TODAY(),", que venció el ",", que vence el ")&amp;RIGHT("0"&amp;DAY(E89),2)&amp;"-"&amp;RIGHT("0"&amp;MONTH(E89),2)&amp;"-"&amp;YEAR(E89)&amp;". ¿Me confirmas cuándo la pagas? Gracias."),SUBSTITUTE("Hola, te escribo por la factura "&amp;A89&amp;" por $"&amp;SUBSTITUTE(FIXED(F89,0),",",".")&amp;IF(E89&lt;TODAY(),", que venció el ",", que vence el ")&amp;RIGHT("0"&amp;DAY(E89),2)&amp;"-"&amp;RIGHT("0"&amp;MONTH(E89),2)&amp;"-"&amp;YEAR(E89)&amp;". ¿Me confirmas cuándo la pagas? Gracias."," ","%20")),"Abrir WhatsApp")))</f>
        <v/>
      </c>
      <c r="J89" s="19">
        <f>IF(OR(G89="Sí",E89="",F89=""),"",COUNTIFS($G$5:$G$204,"&lt;&gt;Sí",$E$5:$E$204,"&lt;"&amp;E89,$F$5:$F$204,"&lt;&gt;")+COUNTIFS($G$5:G89,"&lt;&gt;Sí",$E$5:E89,E89,$F$5:F89,"&lt;&gt;"))</f>
        <v/>
      </c>
    </row>
    <row r="90">
      <c r="A90" s="13" t="n"/>
      <c r="B90" s="13" t="n"/>
      <c r="C90" s="14" t="n"/>
      <c r="D90" s="15" t="n"/>
      <c r="E90" s="15" t="n"/>
      <c r="F90" s="16" t="n"/>
      <c r="G90" s="17" t="n"/>
      <c r="H90">
        <f>IF(G90="Sí","Pagada",IF(OR(E90="",F90=""),"",IF(E90&lt;TODAY(),"Vencida hace "&amp;(TODAY()-E90)&amp;IF(TODAY()-E90=1," día"," días"),IF(E90-TODAY()&lt;=7,"Vence esta semana","Al día"))))</f>
        <v/>
      </c>
      <c r="I90" s="18">
        <f>IF(OR(G90="Sí",E90="",F90=""),"",IF(TRIM(C90&amp;"")="","Falta el WhatsApp",HYPERLINK("https://wa.me/"&amp;IF(LEN(SUBSTITUTE(SUBSTITUTE(SUBSTITUTE(C90&amp;""," ",""),"+",""),"-",""))=9,"56","")&amp;SUBSTITUTE(SUBSTITUTE(SUBSTITUTE(C90&amp;""," ",""),"+",""),"-","")&amp;"?text="&amp;IFERROR(_xlfn.ENCODEURL("Hola, te escribo por la factura "&amp;A90&amp;" por $"&amp;SUBSTITUTE(FIXED(F90,0),",",".")&amp;IF(E90&lt;TODAY(),", que venció el ",", que vence el ")&amp;RIGHT("0"&amp;DAY(E90),2)&amp;"-"&amp;RIGHT("0"&amp;MONTH(E90),2)&amp;"-"&amp;YEAR(E90)&amp;". ¿Me confirmas cuándo la pagas? Gracias."),SUBSTITUTE("Hola, te escribo por la factura "&amp;A90&amp;" por $"&amp;SUBSTITUTE(FIXED(F90,0),",",".")&amp;IF(E90&lt;TODAY(),", que venció el ",", que vence el ")&amp;RIGHT("0"&amp;DAY(E90),2)&amp;"-"&amp;RIGHT("0"&amp;MONTH(E90),2)&amp;"-"&amp;YEAR(E90)&amp;". ¿Me confirmas cuándo la pagas? Gracias."," ","%20")),"Abrir WhatsApp")))</f>
        <v/>
      </c>
      <c r="J90" s="19">
        <f>IF(OR(G90="Sí",E90="",F90=""),"",COUNTIFS($G$5:$G$204,"&lt;&gt;Sí",$E$5:$E$204,"&lt;"&amp;E90,$F$5:$F$204,"&lt;&gt;")+COUNTIFS($G$5:G90,"&lt;&gt;Sí",$E$5:E90,E90,$F$5:F90,"&lt;&gt;"))</f>
        <v/>
      </c>
    </row>
    <row r="91">
      <c r="A91" s="13" t="n"/>
      <c r="B91" s="13" t="n"/>
      <c r="C91" s="14" t="n"/>
      <c r="D91" s="15" t="n"/>
      <c r="E91" s="15" t="n"/>
      <c r="F91" s="16" t="n"/>
      <c r="G91" s="17" t="n"/>
      <c r="H91">
        <f>IF(G91="Sí","Pagada",IF(OR(E91="",F91=""),"",IF(E91&lt;TODAY(),"Vencida hace "&amp;(TODAY()-E91)&amp;IF(TODAY()-E91=1," día"," días"),IF(E91-TODAY()&lt;=7,"Vence esta semana","Al día"))))</f>
        <v/>
      </c>
      <c r="I91" s="18">
        <f>IF(OR(G91="Sí",E91="",F91=""),"",IF(TRIM(C91&amp;"")="","Falta el WhatsApp",HYPERLINK("https://wa.me/"&amp;IF(LEN(SUBSTITUTE(SUBSTITUTE(SUBSTITUTE(C91&amp;""," ",""),"+",""),"-",""))=9,"56","")&amp;SUBSTITUTE(SUBSTITUTE(SUBSTITUTE(C91&amp;""," ",""),"+",""),"-","")&amp;"?text="&amp;IFERROR(_xlfn.ENCODEURL("Hola, te escribo por la factura "&amp;A91&amp;" por $"&amp;SUBSTITUTE(FIXED(F91,0),",",".")&amp;IF(E91&lt;TODAY(),", que venció el ",", que vence el ")&amp;RIGHT("0"&amp;DAY(E91),2)&amp;"-"&amp;RIGHT("0"&amp;MONTH(E91),2)&amp;"-"&amp;YEAR(E91)&amp;". ¿Me confirmas cuándo la pagas? Gracias."),SUBSTITUTE("Hola, te escribo por la factura "&amp;A91&amp;" por $"&amp;SUBSTITUTE(FIXED(F91,0),",",".")&amp;IF(E91&lt;TODAY(),", que venció el ",", que vence el ")&amp;RIGHT("0"&amp;DAY(E91),2)&amp;"-"&amp;RIGHT("0"&amp;MONTH(E91),2)&amp;"-"&amp;YEAR(E91)&amp;". ¿Me confirmas cuándo la pagas? Gracias."," ","%20")),"Abrir WhatsApp")))</f>
        <v/>
      </c>
      <c r="J91" s="19">
        <f>IF(OR(G91="Sí",E91="",F91=""),"",COUNTIFS($G$5:$G$204,"&lt;&gt;Sí",$E$5:$E$204,"&lt;"&amp;E91,$F$5:$F$204,"&lt;&gt;")+COUNTIFS($G$5:G91,"&lt;&gt;Sí",$E$5:E91,E91,$F$5:F91,"&lt;&gt;"))</f>
        <v/>
      </c>
    </row>
    <row r="92">
      <c r="A92" s="13" t="n"/>
      <c r="B92" s="13" t="n"/>
      <c r="C92" s="14" t="n"/>
      <c r="D92" s="15" t="n"/>
      <c r="E92" s="15" t="n"/>
      <c r="F92" s="16" t="n"/>
      <c r="G92" s="17" t="n"/>
      <c r="H92">
        <f>IF(G92="Sí","Pagada",IF(OR(E92="",F92=""),"",IF(E92&lt;TODAY(),"Vencida hace "&amp;(TODAY()-E92)&amp;IF(TODAY()-E92=1," día"," días"),IF(E92-TODAY()&lt;=7,"Vence esta semana","Al día"))))</f>
        <v/>
      </c>
      <c r="I92" s="18">
        <f>IF(OR(G92="Sí",E92="",F92=""),"",IF(TRIM(C92&amp;"")="","Falta el WhatsApp",HYPERLINK("https://wa.me/"&amp;IF(LEN(SUBSTITUTE(SUBSTITUTE(SUBSTITUTE(C92&amp;""," ",""),"+",""),"-",""))=9,"56","")&amp;SUBSTITUTE(SUBSTITUTE(SUBSTITUTE(C92&amp;""," ",""),"+",""),"-","")&amp;"?text="&amp;IFERROR(_xlfn.ENCODEURL("Hola, te escribo por la factura "&amp;A92&amp;" por $"&amp;SUBSTITUTE(FIXED(F92,0),",",".")&amp;IF(E92&lt;TODAY(),", que venció el ",", que vence el ")&amp;RIGHT("0"&amp;DAY(E92),2)&amp;"-"&amp;RIGHT("0"&amp;MONTH(E92),2)&amp;"-"&amp;YEAR(E92)&amp;". ¿Me confirmas cuándo la pagas? Gracias."),SUBSTITUTE("Hola, te escribo por la factura "&amp;A92&amp;" por $"&amp;SUBSTITUTE(FIXED(F92,0),",",".")&amp;IF(E92&lt;TODAY(),", que venció el ",", que vence el ")&amp;RIGHT("0"&amp;DAY(E92),2)&amp;"-"&amp;RIGHT("0"&amp;MONTH(E92),2)&amp;"-"&amp;YEAR(E92)&amp;". ¿Me confirmas cuándo la pagas? Gracias."," ","%20")),"Abrir WhatsApp")))</f>
        <v/>
      </c>
      <c r="J92" s="19">
        <f>IF(OR(G92="Sí",E92="",F92=""),"",COUNTIFS($G$5:$G$204,"&lt;&gt;Sí",$E$5:$E$204,"&lt;"&amp;E92,$F$5:$F$204,"&lt;&gt;")+COUNTIFS($G$5:G92,"&lt;&gt;Sí",$E$5:E92,E92,$F$5:F92,"&lt;&gt;"))</f>
        <v/>
      </c>
    </row>
    <row r="93">
      <c r="A93" s="13" t="n"/>
      <c r="B93" s="13" t="n"/>
      <c r="C93" s="14" t="n"/>
      <c r="D93" s="15" t="n"/>
      <c r="E93" s="15" t="n"/>
      <c r="F93" s="16" t="n"/>
      <c r="G93" s="17" t="n"/>
      <c r="H93">
        <f>IF(G93="Sí","Pagada",IF(OR(E93="",F93=""),"",IF(E93&lt;TODAY(),"Vencida hace "&amp;(TODAY()-E93)&amp;IF(TODAY()-E93=1," día"," días"),IF(E93-TODAY()&lt;=7,"Vence esta semana","Al día"))))</f>
        <v/>
      </c>
      <c r="I93" s="18">
        <f>IF(OR(G93="Sí",E93="",F93=""),"",IF(TRIM(C93&amp;"")="","Falta el WhatsApp",HYPERLINK("https://wa.me/"&amp;IF(LEN(SUBSTITUTE(SUBSTITUTE(SUBSTITUTE(C93&amp;""," ",""),"+",""),"-",""))=9,"56","")&amp;SUBSTITUTE(SUBSTITUTE(SUBSTITUTE(C93&amp;""," ",""),"+",""),"-","")&amp;"?text="&amp;IFERROR(_xlfn.ENCODEURL("Hola, te escribo por la factura "&amp;A93&amp;" por $"&amp;SUBSTITUTE(FIXED(F93,0),",",".")&amp;IF(E93&lt;TODAY(),", que venció el ",", que vence el ")&amp;RIGHT("0"&amp;DAY(E93),2)&amp;"-"&amp;RIGHT("0"&amp;MONTH(E93),2)&amp;"-"&amp;YEAR(E93)&amp;". ¿Me confirmas cuándo la pagas? Gracias."),SUBSTITUTE("Hola, te escribo por la factura "&amp;A93&amp;" por $"&amp;SUBSTITUTE(FIXED(F93,0),",",".")&amp;IF(E93&lt;TODAY(),", que venció el ",", que vence el ")&amp;RIGHT("0"&amp;DAY(E93),2)&amp;"-"&amp;RIGHT("0"&amp;MONTH(E93),2)&amp;"-"&amp;YEAR(E93)&amp;". ¿Me confirmas cuándo la pagas? Gracias."," ","%20")),"Abrir WhatsApp")))</f>
        <v/>
      </c>
      <c r="J93" s="19">
        <f>IF(OR(G93="Sí",E93="",F93=""),"",COUNTIFS($G$5:$G$204,"&lt;&gt;Sí",$E$5:$E$204,"&lt;"&amp;E93,$F$5:$F$204,"&lt;&gt;")+COUNTIFS($G$5:G93,"&lt;&gt;Sí",$E$5:E93,E93,$F$5:F93,"&lt;&gt;"))</f>
        <v/>
      </c>
    </row>
    <row r="94">
      <c r="A94" s="13" t="n"/>
      <c r="B94" s="13" t="n"/>
      <c r="C94" s="14" t="n"/>
      <c r="D94" s="15" t="n"/>
      <c r="E94" s="15" t="n"/>
      <c r="F94" s="16" t="n"/>
      <c r="G94" s="17" t="n"/>
      <c r="H94">
        <f>IF(G94="Sí","Pagada",IF(OR(E94="",F94=""),"",IF(E94&lt;TODAY(),"Vencida hace "&amp;(TODAY()-E94)&amp;IF(TODAY()-E94=1," día"," días"),IF(E94-TODAY()&lt;=7,"Vence esta semana","Al día"))))</f>
        <v/>
      </c>
      <c r="I94" s="18">
        <f>IF(OR(G94="Sí",E94="",F94=""),"",IF(TRIM(C94&amp;"")="","Falta el WhatsApp",HYPERLINK("https://wa.me/"&amp;IF(LEN(SUBSTITUTE(SUBSTITUTE(SUBSTITUTE(C94&amp;""," ",""),"+",""),"-",""))=9,"56","")&amp;SUBSTITUTE(SUBSTITUTE(SUBSTITUTE(C94&amp;""," ",""),"+",""),"-","")&amp;"?text="&amp;IFERROR(_xlfn.ENCODEURL("Hola, te escribo por la factura "&amp;A94&amp;" por $"&amp;SUBSTITUTE(FIXED(F94,0),",",".")&amp;IF(E94&lt;TODAY(),", que venció el ",", que vence el ")&amp;RIGHT("0"&amp;DAY(E94),2)&amp;"-"&amp;RIGHT("0"&amp;MONTH(E94),2)&amp;"-"&amp;YEAR(E94)&amp;". ¿Me confirmas cuándo la pagas? Gracias."),SUBSTITUTE("Hola, te escribo por la factura "&amp;A94&amp;" por $"&amp;SUBSTITUTE(FIXED(F94,0),",",".")&amp;IF(E94&lt;TODAY(),", que venció el ",", que vence el ")&amp;RIGHT("0"&amp;DAY(E94),2)&amp;"-"&amp;RIGHT("0"&amp;MONTH(E94),2)&amp;"-"&amp;YEAR(E94)&amp;". ¿Me confirmas cuándo la pagas? Gracias."," ","%20")),"Abrir WhatsApp")))</f>
        <v/>
      </c>
      <c r="J94" s="19">
        <f>IF(OR(G94="Sí",E94="",F94=""),"",COUNTIFS($G$5:$G$204,"&lt;&gt;Sí",$E$5:$E$204,"&lt;"&amp;E94,$F$5:$F$204,"&lt;&gt;")+COUNTIFS($G$5:G94,"&lt;&gt;Sí",$E$5:E94,E94,$F$5:F94,"&lt;&gt;"))</f>
        <v/>
      </c>
    </row>
    <row r="95">
      <c r="A95" s="13" t="n"/>
      <c r="B95" s="13" t="n"/>
      <c r="C95" s="14" t="n"/>
      <c r="D95" s="15" t="n"/>
      <c r="E95" s="15" t="n"/>
      <c r="F95" s="16" t="n"/>
      <c r="G95" s="17" t="n"/>
      <c r="H95">
        <f>IF(G95="Sí","Pagada",IF(OR(E95="",F95=""),"",IF(E95&lt;TODAY(),"Vencida hace "&amp;(TODAY()-E95)&amp;IF(TODAY()-E95=1," día"," días"),IF(E95-TODAY()&lt;=7,"Vence esta semana","Al día"))))</f>
        <v/>
      </c>
      <c r="I95" s="18">
        <f>IF(OR(G95="Sí",E95="",F95=""),"",IF(TRIM(C95&amp;"")="","Falta el WhatsApp",HYPERLINK("https://wa.me/"&amp;IF(LEN(SUBSTITUTE(SUBSTITUTE(SUBSTITUTE(C95&amp;""," ",""),"+",""),"-",""))=9,"56","")&amp;SUBSTITUTE(SUBSTITUTE(SUBSTITUTE(C95&amp;""," ",""),"+",""),"-","")&amp;"?text="&amp;IFERROR(_xlfn.ENCODEURL("Hola, te escribo por la factura "&amp;A95&amp;" por $"&amp;SUBSTITUTE(FIXED(F95,0),",",".")&amp;IF(E95&lt;TODAY(),", que venció el ",", que vence el ")&amp;RIGHT("0"&amp;DAY(E95),2)&amp;"-"&amp;RIGHT("0"&amp;MONTH(E95),2)&amp;"-"&amp;YEAR(E95)&amp;". ¿Me confirmas cuándo la pagas? Gracias."),SUBSTITUTE("Hola, te escribo por la factura "&amp;A95&amp;" por $"&amp;SUBSTITUTE(FIXED(F95,0),",",".")&amp;IF(E95&lt;TODAY(),", que venció el ",", que vence el ")&amp;RIGHT("0"&amp;DAY(E95),2)&amp;"-"&amp;RIGHT("0"&amp;MONTH(E95),2)&amp;"-"&amp;YEAR(E95)&amp;". ¿Me confirmas cuándo la pagas? Gracias."," ","%20")),"Abrir WhatsApp")))</f>
        <v/>
      </c>
      <c r="J95" s="19">
        <f>IF(OR(G95="Sí",E95="",F95=""),"",COUNTIFS($G$5:$G$204,"&lt;&gt;Sí",$E$5:$E$204,"&lt;"&amp;E95,$F$5:$F$204,"&lt;&gt;")+COUNTIFS($G$5:G95,"&lt;&gt;Sí",$E$5:E95,E95,$F$5:F95,"&lt;&gt;"))</f>
        <v/>
      </c>
    </row>
    <row r="96">
      <c r="A96" s="13" t="n"/>
      <c r="B96" s="13" t="n"/>
      <c r="C96" s="14" t="n"/>
      <c r="D96" s="15" t="n"/>
      <c r="E96" s="15" t="n"/>
      <c r="F96" s="16" t="n"/>
      <c r="G96" s="17" t="n"/>
      <c r="H96">
        <f>IF(G96="Sí","Pagada",IF(OR(E96="",F96=""),"",IF(E96&lt;TODAY(),"Vencida hace "&amp;(TODAY()-E96)&amp;IF(TODAY()-E96=1," día"," días"),IF(E96-TODAY()&lt;=7,"Vence esta semana","Al día"))))</f>
        <v/>
      </c>
      <c r="I96" s="18">
        <f>IF(OR(G96="Sí",E96="",F96=""),"",IF(TRIM(C96&amp;"")="","Falta el WhatsApp",HYPERLINK("https://wa.me/"&amp;IF(LEN(SUBSTITUTE(SUBSTITUTE(SUBSTITUTE(C96&amp;""," ",""),"+",""),"-",""))=9,"56","")&amp;SUBSTITUTE(SUBSTITUTE(SUBSTITUTE(C96&amp;""," ",""),"+",""),"-","")&amp;"?text="&amp;IFERROR(_xlfn.ENCODEURL("Hola, te escribo por la factura "&amp;A96&amp;" por $"&amp;SUBSTITUTE(FIXED(F96,0),",",".")&amp;IF(E96&lt;TODAY(),", que venció el ",", que vence el ")&amp;RIGHT("0"&amp;DAY(E96),2)&amp;"-"&amp;RIGHT("0"&amp;MONTH(E96),2)&amp;"-"&amp;YEAR(E96)&amp;". ¿Me confirmas cuándo la pagas? Gracias."),SUBSTITUTE("Hola, te escribo por la factura "&amp;A96&amp;" por $"&amp;SUBSTITUTE(FIXED(F96,0),",",".")&amp;IF(E96&lt;TODAY(),", que venció el ",", que vence el ")&amp;RIGHT("0"&amp;DAY(E96),2)&amp;"-"&amp;RIGHT("0"&amp;MONTH(E96),2)&amp;"-"&amp;YEAR(E96)&amp;". ¿Me confirmas cuándo la pagas? Gracias."," ","%20")),"Abrir WhatsApp")))</f>
        <v/>
      </c>
      <c r="J96" s="19">
        <f>IF(OR(G96="Sí",E96="",F96=""),"",COUNTIFS($G$5:$G$204,"&lt;&gt;Sí",$E$5:$E$204,"&lt;"&amp;E96,$F$5:$F$204,"&lt;&gt;")+COUNTIFS($G$5:G96,"&lt;&gt;Sí",$E$5:E96,E96,$F$5:F96,"&lt;&gt;"))</f>
        <v/>
      </c>
    </row>
    <row r="97">
      <c r="A97" s="13" t="n"/>
      <c r="B97" s="13" t="n"/>
      <c r="C97" s="14" t="n"/>
      <c r="D97" s="15" t="n"/>
      <c r="E97" s="15" t="n"/>
      <c r="F97" s="16" t="n"/>
      <c r="G97" s="17" t="n"/>
      <c r="H97">
        <f>IF(G97="Sí","Pagada",IF(OR(E97="",F97=""),"",IF(E97&lt;TODAY(),"Vencida hace "&amp;(TODAY()-E97)&amp;IF(TODAY()-E97=1," día"," días"),IF(E97-TODAY()&lt;=7,"Vence esta semana","Al día"))))</f>
        <v/>
      </c>
      <c r="I97" s="18">
        <f>IF(OR(G97="Sí",E97="",F97=""),"",IF(TRIM(C97&amp;"")="","Falta el WhatsApp",HYPERLINK("https://wa.me/"&amp;IF(LEN(SUBSTITUTE(SUBSTITUTE(SUBSTITUTE(C97&amp;""," ",""),"+",""),"-",""))=9,"56","")&amp;SUBSTITUTE(SUBSTITUTE(SUBSTITUTE(C97&amp;""," ",""),"+",""),"-","")&amp;"?text="&amp;IFERROR(_xlfn.ENCODEURL("Hola, te escribo por la factura "&amp;A97&amp;" por $"&amp;SUBSTITUTE(FIXED(F97,0),",",".")&amp;IF(E97&lt;TODAY(),", que venció el ",", que vence el ")&amp;RIGHT("0"&amp;DAY(E97),2)&amp;"-"&amp;RIGHT("0"&amp;MONTH(E97),2)&amp;"-"&amp;YEAR(E97)&amp;". ¿Me confirmas cuándo la pagas? Gracias."),SUBSTITUTE("Hola, te escribo por la factura "&amp;A97&amp;" por $"&amp;SUBSTITUTE(FIXED(F97,0),",",".")&amp;IF(E97&lt;TODAY(),", que venció el ",", que vence el ")&amp;RIGHT("0"&amp;DAY(E97),2)&amp;"-"&amp;RIGHT("0"&amp;MONTH(E97),2)&amp;"-"&amp;YEAR(E97)&amp;". ¿Me confirmas cuándo la pagas? Gracias."," ","%20")),"Abrir WhatsApp")))</f>
        <v/>
      </c>
      <c r="J97" s="19">
        <f>IF(OR(G97="Sí",E97="",F97=""),"",COUNTIFS($G$5:$G$204,"&lt;&gt;Sí",$E$5:$E$204,"&lt;"&amp;E97,$F$5:$F$204,"&lt;&gt;")+COUNTIFS($G$5:G97,"&lt;&gt;Sí",$E$5:E97,E97,$F$5:F97,"&lt;&gt;"))</f>
        <v/>
      </c>
    </row>
    <row r="98">
      <c r="A98" s="13" t="n"/>
      <c r="B98" s="13" t="n"/>
      <c r="C98" s="14" t="n"/>
      <c r="D98" s="15" t="n"/>
      <c r="E98" s="15" t="n"/>
      <c r="F98" s="16" t="n"/>
      <c r="G98" s="17" t="n"/>
      <c r="H98">
        <f>IF(G98="Sí","Pagada",IF(OR(E98="",F98=""),"",IF(E98&lt;TODAY(),"Vencida hace "&amp;(TODAY()-E98)&amp;IF(TODAY()-E98=1," día"," días"),IF(E98-TODAY()&lt;=7,"Vence esta semana","Al día"))))</f>
        <v/>
      </c>
      <c r="I98" s="18">
        <f>IF(OR(G98="Sí",E98="",F98=""),"",IF(TRIM(C98&amp;"")="","Falta el WhatsApp",HYPERLINK("https://wa.me/"&amp;IF(LEN(SUBSTITUTE(SUBSTITUTE(SUBSTITUTE(C98&amp;""," ",""),"+",""),"-",""))=9,"56","")&amp;SUBSTITUTE(SUBSTITUTE(SUBSTITUTE(C98&amp;""," ",""),"+",""),"-","")&amp;"?text="&amp;IFERROR(_xlfn.ENCODEURL("Hola, te escribo por la factura "&amp;A98&amp;" por $"&amp;SUBSTITUTE(FIXED(F98,0),",",".")&amp;IF(E98&lt;TODAY(),", que venció el ",", que vence el ")&amp;RIGHT("0"&amp;DAY(E98),2)&amp;"-"&amp;RIGHT("0"&amp;MONTH(E98),2)&amp;"-"&amp;YEAR(E98)&amp;". ¿Me confirmas cuándo la pagas? Gracias."),SUBSTITUTE("Hola, te escribo por la factura "&amp;A98&amp;" por $"&amp;SUBSTITUTE(FIXED(F98,0),",",".")&amp;IF(E98&lt;TODAY(),", que venció el ",", que vence el ")&amp;RIGHT("0"&amp;DAY(E98),2)&amp;"-"&amp;RIGHT("0"&amp;MONTH(E98),2)&amp;"-"&amp;YEAR(E98)&amp;". ¿Me confirmas cuándo la pagas? Gracias."," ","%20")),"Abrir WhatsApp")))</f>
        <v/>
      </c>
      <c r="J98" s="19">
        <f>IF(OR(G98="Sí",E98="",F98=""),"",COUNTIFS($G$5:$G$204,"&lt;&gt;Sí",$E$5:$E$204,"&lt;"&amp;E98,$F$5:$F$204,"&lt;&gt;")+COUNTIFS($G$5:G98,"&lt;&gt;Sí",$E$5:E98,E98,$F$5:F98,"&lt;&gt;"))</f>
        <v/>
      </c>
    </row>
    <row r="99">
      <c r="A99" s="13" t="n"/>
      <c r="B99" s="13" t="n"/>
      <c r="C99" s="14" t="n"/>
      <c r="D99" s="15" t="n"/>
      <c r="E99" s="15" t="n"/>
      <c r="F99" s="16" t="n"/>
      <c r="G99" s="17" t="n"/>
      <c r="H99">
        <f>IF(G99="Sí","Pagada",IF(OR(E99="",F99=""),"",IF(E99&lt;TODAY(),"Vencida hace "&amp;(TODAY()-E99)&amp;IF(TODAY()-E99=1," día"," días"),IF(E99-TODAY()&lt;=7,"Vence esta semana","Al día"))))</f>
        <v/>
      </c>
      <c r="I99" s="18">
        <f>IF(OR(G99="Sí",E99="",F99=""),"",IF(TRIM(C99&amp;"")="","Falta el WhatsApp",HYPERLINK("https://wa.me/"&amp;IF(LEN(SUBSTITUTE(SUBSTITUTE(SUBSTITUTE(C99&amp;""," ",""),"+",""),"-",""))=9,"56","")&amp;SUBSTITUTE(SUBSTITUTE(SUBSTITUTE(C99&amp;""," ",""),"+",""),"-","")&amp;"?text="&amp;IFERROR(_xlfn.ENCODEURL("Hola, te escribo por la factura "&amp;A99&amp;" por $"&amp;SUBSTITUTE(FIXED(F99,0),",",".")&amp;IF(E99&lt;TODAY(),", que venció el ",", que vence el ")&amp;RIGHT("0"&amp;DAY(E99),2)&amp;"-"&amp;RIGHT("0"&amp;MONTH(E99),2)&amp;"-"&amp;YEAR(E99)&amp;". ¿Me confirmas cuándo la pagas? Gracias."),SUBSTITUTE("Hola, te escribo por la factura "&amp;A99&amp;" por $"&amp;SUBSTITUTE(FIXED(F99,0),",",".")&amp;IF(E99&lt;TODAY(),", que venció el ",", que vence el ")&amp;RIGHT("0"&amp;DAY(E99),2)&amp;"-"&amp;RIGHT("0"&amp;MONTH(E99),2)&amp;"-"&amp;YEAR(E99)&amp;". ¿Me confirmas cuándo la pagas? Gracias."," ","%20")),"Abrir WhatsApp")))</f>
        <v/>
      </c>
      <c r="J99" s="19">
        <f>IF(OR(G99="Sí",E99="",F99=""),"",COUNTIFS($G$5:$G$204,"&lt;&gt;Sí",$E$5:$E$204,"&lt;"&amp;E99,$F$5:$F$204,"&lt;&gt;")+COUNTIFS($G$5:G99,"&lt;&gt;Sí",$E$5:E99,E99,$F$5:F99,"&lt;&gt;"))</f>
        <v/>
      </c>
    </row>
    <row r="100">
      <c r="A100" s="13" t="n"/>
      <c r="B100" s="13" t="n"/>
      <c r="C100" s="14" t="n"/>
      <c r="D100" s="15" t="n"/>
      <c r="E100" s="15" t="n"/>
      <c r="F100" s="16" t="n"/>
      <c r="G100" s="17" t="n"/>
      <c r="H100">
        <f>IF(G100="Sí","Pagada",IF(OR(E100="",F100=""),"",IF(E100&lt;TODAY(),"Vencida hace "&amp;(TODAY()-E100)&amp;IF(TODAY()-E100=1," día"," días"),IF(E100-TODAY()&lt;=7,"Vence esta semana","Al día"))))</f>
        <v/>
      </c>
      <c r="I100" s="18">
        <f>IF(OR(G100="Sí",E100="",F100=""),"",IF(TRIM(C100&amp;"")="","Falta el WhatsApp",HYPERLINK("https://wa.me/"&amp;IF(LEN(SUBSTITUTE(SUBSTITUTE(SUBSTITUTE(C100&amp;""," ",""),"+",""),"-",""))=9,"56","")&amp;SUBSTITUTE(SUBSTITUTE(SUBSTITUTE(C100&amp;""," ",""),"+",""),"-","")&amp;"?text="&amp;IFERROR(_xlfn.ENCODEURL("Hola, te escribo por la factura "&amp;A100&amp;" por $"&amp;SUBSTITUTE(FIXED(F100,0),",",".")&amp;IF(E100&lt;TODAY(),", que venció el ",", que vence el ")&amp;RIGHT("0"&amp;DAY(E100),2)&amp;"-"&amp;RIGHT("0"&amp;MONTH(E100),2)&amp;"-"&amp;YEAR(E100)&amp;". ¿Me confirmas cuándo la pagas? Gracias."),SUBSTITUTE("Hola, te escribo por la factura "&amp;A100&amp;" por $"&amp;SUBSTITUTE(FIXED(F100,0),",",".")&amp;IF(E100&lt;TODAY(),", que venció el ",", que vence el ")&amp;RIGHT("0"&amp;DAY(E100),2)&amp;"-"&amp;RIGHT("0"&amp;MONTH(E100),2)&amp;"-"&amp;YEAR(E100)&amp;". ¿Me confirmas cuándo la pagas? Gracias."," ","%20")),"Abrir WhatsApp")))</f>
        <v/>
      </c>
      <c r="J100" s="19">
        <f>IF(OR(G100="Sí",E100="",F100=""),"",COUNTIFS($G$5:$G$204,"&lt;&gt;Sí",$E$5:$E$204,"&lt;"&amp;E100,$F$5:$F$204,"&lt;&gt;")+COUNTIFS($G$5:G100,"&lt;&gt;Sí",$E$5:E100,E100,$F$5:F100,"&lt;&gt;"))</f>
        <v/>
      </c>
    </row>
    <row r="101">
      <c r="A101" s="13" t="n"/>
      <c r="B101" s="13" t="n"/>
      <c r="C101" s="14" t="n"/>
      <c r="D101" s="15" t="n"/>
      <c r="E101" s="15" t="n"/>
      <c r="F101" s="16" t="n"/>
      <c r="G101" s="17" t="n"/>
      <c r="H101">
        <f>IF(G101="Sí","Pagada",IF(OR(E101="",F101=""),"",IF(E101&lt;TODAY(),"Vencida hace "&amp;(TODAY()-E101)&amp;IF(TODAY()-E101=1," día"," días"),IF(E101-TODAY()&lt;=7,"Vence esta semana","Al día"))))</f>
        <v/>
      </c>
      <c r="I101" s="18">
        <f>IF(OR(G101="Sí",E101="",F101=""),"",IF(TRIM(C101&amp;"")="","Falta el WhatsApp",HYPERLINK("https://wa.me/"&amp;IF(LEN(SUBSTITUTE(SUBSTITUTE(SUBSTITUTE(C101&amp;""," ",""),"+",""),"-",""))=9,"56","")&amp;SUBSTITUTE(SUBSTITUTE(SUBSTITUTE(C101&amp;""," ",""),"+",""),"-","")&amp;"?text="&amp;IFERROR(_xlfn.ENCODEURL("Hola, te escribo por la factura "&amp;A101&amp;" por $"&amp;SUBSTITUTE(FIXED(F101,0),",",".")&amp;IF(E101&lt;TODAY(),", que venció el ",", que vence el ")&amp;RIGHT("0"&amp;DAY(E101),2)&amp;"-"&amp;RIGHT("0"&amp;MONTH(E101),2)&amp;"-"&amp;YEAR(E101)&amp;". ¿Me confirmas cuándo la pagas? Gracias."),SUBSTITUTE("Hola, te escribo por la factura "&amp;A101&amp;" por $"&amp;SUBSTITUTE(FIXED(F101,0),",",".")&amp;IF(E101&lt;TODAY(),", que venció el ",", que vence el ")&amp;RIGHT("0"&amp;DAY(E101),2)&amp;"-"&amp;RIGHT("0"&amp;MONTH(E101),2)&amp;"-"&amp;YEAR(E101)&amp;". ¿Me confirmas cuándo la pagas? Gracias."," ","%20")),"Abrir WhatsApp")))</f>
        <v/>
      </c>
      <c r="J101" s="19">
        <f>IF(OR(G101="Sí",E101="",F101=""),"",COUNTIFS($G$5:$G$204,"&lt;&gt;Sí",$E$5:$E$204,"&lt;"&amp;E101,$F$5:$F$204,"&lt;&gt;")+COUNTIFS($G$5:G101,"&lt;&gt;Sí",$E$5:E101,E101,$F$5:F101,"&lt;&gt;"))</f>
        <v/>
      </c>
    </row>
    <row r="102">
      <c r="A102" s="13" t="n"/>
      <c r="B102" s="13" t="n"/>
      <c r="C102" s="14" t="n"/>
      <c r="D102" s="15" t="n"/>
      <c r="E102" s="15" t="n"/>
      <c r="F102" s="16" t="n"/>
      <c r="G102" s="17" t="n"/>
      <c r="H102">
        <f>IF(G102="Sí","Pagada",IF(OR(E102="",F102=""),"",IF(E102&lt;TODAY(),"Vencida hace "&amp;(TODAY()-E102)&amp;IF(TODAY()-E102=1," día"," días"),IF(E102-TODAY()&lt;=7,"Vence esta semana","Al día"))))</f>
        <v/>
      </c>
      <c r="I102" s="18">
        <f>IF(OR(G102="Sí",E102="",F102=""),"",IF(TRIM(C102&amp;"")="","Falta el WhatsApp",HYPERLINK("https://wa.me/"&amp;IF(LEN(SUBSTITUTE(SUBSTITUTE(SUBSTITUTE(C102&amp;""," ",""),"+",""),"-",""))=9,"56","")&amp;SUBSTITUTE(SUBSTITUTE(SUBSTITUTE(C102&amp;""," ",""),"+",""),"-","")&amp;"?text="&amp;IFERROR(_xlfn.ENCODEURL("Hola, te escribo por la factura "&amp;A102&amp;" por $"&amp;SUBSTITUTE(FIXED(F102,0),",",".")&amp;IF(E102&lt;TODAY(),", que venció el ",", que vence el ")&amp;RIGHT("0"&amp;DAY(E102),2)&amp;"-"&amp;RIGHT("0"&amp;MONTH(E102),2)&amp;"-"&amp;YEAR(E102)&amp;". ¿Me confirmas cuándo la pagas? Gracias."),SUBSTITUTE("Hola, te escribo por la factura "&amp;A102&amp;" por $"&amp;SUBSTITUTE(FIXED(F102,0),",",".")&amp;IF(E102&lt;TODAY(),", que venció el ",", que vence el ")&amp;RIGHT("0"&amp;DAY(E102),2)&amp;"-"&amp;RIGHT("0"&amp;MONTH(E102),2)&amp;"-"&amp;YEAR(E102)&amp;". ¿Me confirmas cuándo la pagas? Gracias."," ","%20")),"Abrir WhatsApp")))</f>
        <v/>
      </c>
      <c r="J102" s="19">
        <f>IF(OR(G102="Sí",E102="",F102=""),"",COUNTIFS($G$5:$G$204,"&lt;&gt;Sí",$E$5:$E$204,"&lt;"&amp;E102,$F$5:$F$204,"&lt;&gt;")+COUNTIFS($G$5:G102,"&lt;&gt;Sí",$E$5:E102,E102,$F$5:F102,"&lt;&gt;"))</f>
        <v/>
      </c>
    </row>
    <row r="103">
      <c r="A103" s="13" t="n"/>
      <c r="B103" s="13" t="n"/>
      <c r="C103" s="14" t="n"/>
      <c r="D103" s="15" t="n"/>
      <c r="E103" s="15" t="n"/>
      <c r="F103" s="16" t="n"/>
      <c r="G103" s="17" t="n"/>
      <c r="H103">
        <f>IF(G103="Sí","Pagada",IF(OR(E103="",F103=""),"",IF(E103&lt;TODAY(),"Vencida hace "&amp;(TODAY()-E103)&amp;IF(TODAY()-E103=1," día"," días"),IF(E103-TODAY()&lt;=7,"Vence esta semana","Al día"))))</f>
        <v/>
      </c>
      <c r="I103" s="18">
        <f>IF(OR(G103="Sí",E103="",F103=""),"",IF(TRIM(C103&amp;"")="","Falta el WhatsApp",HYPERLINK("https://wa.me/"&amp;IF(LEN(SUBSTITUTE(SUBSTITUTE(SUBSTITUTE(C103&amp;""," ",""),"+",""),"-",""))=9,"56","")&amp;SUBSTITUTE(SUBSTITUTE(SUBSTITUTE(C103&amp;""," ",""),"+",""),"-","")&amp;"?text="&amp;IFERROR(_xlfn.ENCODEURL("Hola, te escribo por la factura "&amp;A103&amp;" por $"&amp;SUBSTITUTE(FIXED(F103,0),",",".")&amp;IF(E103&lt;TODAY(),", que venció el ",", que vence el ")&amp;RIGHT("0"&amp;DAY(E103),2)&amp;"-"&amp;RIGHT("0"&amp;MONTH(E103),2)&amp;"-"&amp;YEAR(E103)&amp;". ¿Me confirmas cuándo la pagas? Gracias."),SUBSTITUTE("Hola, te escribo por la factura "&amp;A103&amp;" por $"&amp;SUBSTITUTE(FIXED(F103,0),",",".")&amp;IF(E103&lt;TODAY(),", que venció el ",", que vence el ")&amp;RIGHT("0"&amp;DAY(E103),2)&amp;"-"&amp;RIGHT("0"&amp;MONTH(E103),2)&amp;"-"&amp;YEAR(E103)&amp;". ¿Me confirmas cuándo la pagas? Gracias."," ","%20")),"Abrir WhatsApp")))</f>
        <v/>
      </c>
      <c r="J103" s="19">
        <f>IF(OR(G103="Sí",E103="",F103=""),"",COUNTIFS($G$5:$G$204,"&lt;&gt;Sí",$E$5:$E$204,"&lt;"&amp;E103,$F$5:$F$204,"&lt;&gt;")+COUNTIFS($G$5:G103,"&lt;&gt;Sí",$E$5:E103,E103,$F$5:F103,"&lt;&gt;"))</f>
        <v/>
      </c>
    </row>
    <row r="104">
      <c r="A104" s="13" t="n"/>
      <c r="B104" s="13" t="n"/>
      <c r="C104" s="14" t="n"/>
      <c r="D104" s="15" t="n"/>
      <c r="E104" s="15" t="n"/>
      <c r="F104" s="16" t="n"/>
      <c r="G104" s="17" t="n"/>
      <c r="H104">
        <f>IF(G104="Sí","Pagada",IF(OR(E104="",F104=""),"",IF(E104&lt;TODAY(),"Vencida hace "&amp;(TODAY()-E104)&amp;IF(TODAY()-E104=1," día"," días"),IF(E104-TODAY()&lt;=7,"Vence esta semana","Al día"))))</f>
        <v/>
      </c>
      <c r="I104" s="18">
        <f>IF(OR(G104="Sí",E104="",F104=""),"",IF(TRIM(C104&amp;"")="","Falta el WhatsApp",HYPERLINK("https://wa.me/"&amp;IF(LEN(SUBSTITUTE(SUBSTITUTE(SUBSTITUTE(C104&amp;""," ",""),"+",""),"-",""))=9,"56","")&amp;SUBSTITUTE(SUBSTITUTE(SUBSTITUTE(C104&amp;""," ",""),"+",""),"-","")&amp;"?text="&amp;IFERROR(_xlfn.ENCODEURL("Hola, te escribo por la factura "&amp;A104&amp;" por $"&amp;SUBSTITUTE(FIXED(F104,0),",",".")&amp;IF(E104&lt;TODAY(),", que venció el ",", que vence el ")&amp;RIGHT("0"&amp;DAY(E104),2)&amp;"-"&amp;RIGHT("0"&amp;MONTH(E104),2)&amp;"-"&amp;YEAR(E104)&amp;". ¿Me confirmas cuándo la pagas? Gracias."),SUBSTITUTE("Hola, te escribo por la factura "&amp;A104&amp;" por $"&amp;SUBSTITUTE(FIXED(F104,0),",",".")&amp;IF(E104&lt;TODAY(),", que venció el ",", que vence el ")&amp;RIGHT("0"&amp;DAY(E104),2)&amp;"-"&amp;RIGHT("0"&amp;MONTH(E104),2)&amp;"-"&amp;YEAR(E104)&amp;". ¿Me confirmas cuándo la pagas? Gracias."," ","%20")),"Abrir WhatsApp")))</f>
        <v/>
      </c>
      <c r="J104" s="19">
        <f>IF(OR(G104="Sí",E104="",F104=""),"",COUNTIFS($G$5:$G$204,"&lt;&gt;Sí",$E$5:$E$204,"&lt;"&amp;E104,$F$5:$F$204,"&lt;&gt;")+COUNTIFS($G$5:G104,"&lt;&gt;Sí",$E$5:E104,E104,$F$5:F104,"&lt;&gt;"))</f>
        <v/>
      </c>
    </row>
    <row r="105">
      <c r="A105" s="13" t="n"/>
      <c r="B105" s="13" t="n"/>
      <c r="C105" s="14" t="n"/>
      <c r="D105" s="15" t="n"/>
      <c r="E105" s="15" t="n"/>
      <c r="F105" s="16" t="n"/>
      <c r="G105" s="17" t="n"/>
      <c r="H105">
        <f>IF(G105="Sí","Pagada",IF(OR(E105="",F105=""),"",IF(E105&lt;TODAY(),"Vencida hace "&amp;(TODAY()-E105)&amp;IF(TODAY()-E105=1," día"," días"),IF(E105-TODAY()&lt;=7,"Vence esta semana","Al día"))))</f>
        <v/>
      </c>
      <c r="I105" s="18">
        <f>IF(OR(G105="Sí",E105="",F105=""),"",IF(TRIM(C105&amp;"")="","Falta el WhatsApp",HYPERLINK("https://wa.me/"&amp;IF(LEN(SUBSTITUTE(SUBSTITUTE(SUBSTITUTE(C105&amp;""," ",""),"+",""),"-",""))=9,"56","")&amp;SUBSTITUTE(SUBSTITUTE(SUBSTITUTE(C105&amp;""," ",""),"+",""),"-","")&amp;"?text="&amp;IFERROR(_xlfn.ENCODEURL("Hola, te escribo por la factura "&amp;A105&amp;" por $"&amp;SUBSTITUTE(FIXED(F105,0),",",".")&amp;IF(E105&lt;TODAY(),", que venció el ",", que vence el ")&amp;RIGHT("0"&amp;DAY(E105),2)&amp;"-"&amp;RIGHT("0"&amp;MONTH(E105),2)&amp;"-"&amp;YEAR(E105)&amp;". ¿Me confirmas cuándo la pagas? Gracias."),SUBSTITUTE("Hola, te escribo por la factura "&amp;A105&amp;" por $"&amp;SUBSTITUTE(FIXED(F105,0),",",".")&amp;IF(E105&lt;TODAY(),", que venció el ",", que vence el ")&amp;RIGHT("0"&amp;DAY(E105),2)&amp;"-"&amp;RIGHT("0"&amp;MONTH(E105),2)&amp;"-"&amp;YEAR(E105)&amp;". ¿Me confirmas cuándo la pagas? Gracias."," ","%20")),"Abrir WhatsApp")))</f>
        <v/>
      </c>
      <c r="J105" s="19">
        <f>IF(OR(G105="Sí",E105="",F105=""),"",COUNTIFS($G$5:$G$204,"&lt;&gt;Sí",$E$5:$E$204,"&lt;"&amp;E105,$F$5:$F$204,"&lt;&gt;")+COUNTIFS($G$5:G105,"&lt;&gt;Sí",$E$5:E105,E105,$F$5:F105,"&lt;&gt;"))</f>
        <v/>
      </c>
    </row>
    <row r="106">
      <c r="A106" s="13" t="n"/>
      <c r="B106" s="13" t="n"/>
      <c r="C106" s="14" t="n"/>
      <c r="D106" s="15" t="n"/>
      <c r="E106" s="15" t="n"/>
      <c r="F106" s="16" t="n"/>
      <c r="G106" s="17" t="n"/>
      <c r="H106">
        <f>IF(G106="Sí","Pagada",IF(OR(E106="",F106=""),"",IF(E106&lt;TODAY(),"Vencida hace "&amp;(TODAY()-E106)&amp;IF(TODAY()-E106=1," día"," días"),IF(E106-TODAY()&lt;=7,"Vence esta semana","Al día"))))</f>
        <v/>
      </c>
      <c r="I106" s="18">
        <f>IF(OR(G106="Sí",E106="",F106=""),"",IF(TRIM(C106&amp;"")="","Falta el WhatsApp",HYPERLINK("https://wa.me/"&amp;IF(LEN(SUBSTITUTE(SUBSTITUTE(SUBSTITUTE(C106&amp;""," ",""),"+",""),"-",""))=9,"56","")&amp;SUBSTITUTE(SUBSTITUTE(SUBSTITUTE(C106&amp;""," ",""),"+",""),"-","")&amp;"?text="&amp;IFERROR(_xlfn.ENCODEURL("Hola, te escribo por la factura "&amp;A106&amp;" por $"&amp;SUBSTITUTE(FIXED(F106,0),",",".")&amp;IF(E106&lt;TODAY(),", que venció el ",", que vence el ")&amp;RIGHT("0"&amp;DAY(E106),2)&amp;"-"&amp;RIGHT("0"&amp;MONTH(E106),2)&amp;"-"&amp;YEAR(E106)&amp;". ¿Me confirmas cuándo la pagas? Gracias."),SUBSTITUTE("Hola, te escribo por la factura "&amp;A106&amp;" por $"&amp;SUBSTITUTE(FIXED(F106,0),",",".")&amp;IF(E106&lt;TODAY(),", que venció el ",", que vence el ")&amp;RIGHT("0"&amp;DAY(E106),2)&amp;"-"&amp;RIGHT("0"&amp;MONTH(E106),2)&amp;"-"&amp;YEAR(E106)&amp;". ¿Me confirmas cuándo la pagas? Gracias."," ","%20")),"Abrir WhatsApp")))</f>
        <v/>
      </c>
      <c r="J106" s="19">
        <f>IF(OR(G106="Sí",E106="",F106=""),"",COUNTIFS($G$5:$G$204,"&lt;&gt;Sí",$E$5:$E$204,"&lt;"&amp;E106,$F$5:$F$204,"&lt;&gt;")+COUNTIFS($G$5:G106,"&lt;&gt;Sí",$E$5:E106,E106,$F$5:F106,"&lt;&gt;"))</f>
        <v/>
      </c>
    </row>
    <row r="107">
      <c r="A107" s="13" t="n"/>
      <c r="B107" s="13" t="n"/>
      <c r="C107" s="14" t="n"/>
      <c r="D107" s="15" t="n"/>
      <c r="E107" s="15" t="n"/>
      <c r="F107" s="16" t="n"/>
      <c r="G107" s="17" t="n"/>
      <c r="H107">
        <f>IF(G107="Sí","Pagada",IF(OR(E107="",F107=""),"",IF(E107&lt;TODAY(),"Vencida hace "&amp;(TODAY()-E107)&amp;IF(TODAY()-E107=1," día"," días"),IF(E107-TODAY()&lt;=7,"Vence esta semana","Al día"))))</f>
        <v/>
      </c>
      <c r="I107" s="18">
        <f>IF(OR(G107="Sí",E107="",F107=""),"",IF(TRIM(C107&amp;"")="","Falta el WhatsApp",HYPERLINK("https://wa.me/"&amp;IF(LEN(SUBSTITUTE(SUBSTITUTE(SUBSTITUTE(C107&amp;""," ",""),"+",""),"-",""))=9,"56","")&amp;SUBSTITUTE(SUBSTITUTE(SUBSTITUTE(C107&amp;""," ",""),"+",""),"-","")&amp;"?text="&amp;IFERROR(_xlfn.ENCODEURL("Hola, te escribo por la factura "&amp;A107&amp;" por $"&amp;SUBSTITUTE(FIXED(F107,0),",",".")&amp;IF(E107&lt;TODAY(),", que venció el ",", que vence el ")&amp;RIGHT("0"&amp;DAY(E107),2)&amp;"-"&amp;RIGHT("0"&amp;MONTH(E107),2)&amp;"-"&amp;YEAR(E107)&amp;". ¿Me confirmas cuándo la pagas? Gracias."),SUBSTITUTE("Hola, te escribo por la factura "&amp;A107&amp;" por $"&amp;SUBSTITUTE(FIXED(F107,0),",",".")&amp;IF(E107&lt;TODAY(),", que venció el ",", que vence el ")&amp;RIGHT("0"&amp;DAY(E107),2)&amp;"-"&amp;RIGHT("0"&amp;MONTH(E107),2)&amp;"-"&amp;YEAR(E107)&amp;". ¿Me confirmas cuándo la pagas? Gracias."," ","%20")),"Abrir WhatsApp")))</f>
        <v/>
      </c>
      <c r="J107" s="19">
        <f>IF(OR(G107="Sí",E107="",F107=""),"",COUNTIFS($G$5:$G$204,"&lt;&gt;Sí",$E$5:$E$204,"&lt;"&amp;E107,$F$5:$F$204,"&lt;&gt;")+COUNTIFS($G$5:G107,"&lt;&gt;Sí",$E$5:E107,E107,$F$5:F107,"&lt;&gt;"))</f>
        <v/>
      </c>
    </row>
    <row r="108">
      <c r="A108" s="13" t="n"/>
      <c r="B108" s="13" t="n"/>
      <c r="C108" s="14" t="n"/>
      <c r="D108" s="15" t="n"/>
      <c r="E108" s="15" t="n"/>
      <c r="F108" s="16" t="n"/>
      <c r="G108" s="17" t="n"/>
      <c r="H108">
        <f>IF(G108="Sí","Pagada",IF(OR(E108="",F108=""),"",IF(E108&lt;TODAY(),"Vencida hace "&amp;(TODAY()-E108)&amp;IF(TODAY()-E108=1," día"," días"),IF(E108-TODAY()&lt;=7,"Vence esta semana","Al día"))))</f>
        <v/>
      </c>
      <c r="I108" s="18">
        <f>IF(OR(G108="Sí",E108="",F108=""),"",IF(TRIM(C108&amp;"")="","Falta el WhatsApp",HYPERLINK("https://wa.me/"&amp;IF(LEN(SUBSTITUTE(SUBSTITUTE(SUBSTITUTE(C108&amp;""," ",""),"+",""),"-",""))=9,"56","")&amp;SUBSTITUTE(SUBSTITUTE(SUBSTITUTE(C108&amp;""," ",""),"+",""),"-","")&amp;"?text="&amp;IFERROR(_xlfn.ENCODEURL("Hola, te escribo por la factura "&amp;A108&amp;" por $"&amp;SUBSTITUTE(FIXED(F108,0),",",".")&amp;IF(E108&lt;TODAY(),", que venció el ",", que vence el ")&amp;RIGHT("0"&amp;DAY(E108),2)&amp;"-"&amp;RIGHT("0"&amp;MONTH(E108),2)&amp;"-"&amp;YEAR(E108)&amp;". ¿Me confirmas cuándo la pagas? Gracias."),SUBSTITUTE("Hola, te escribo por la factura "&amp;A108&amp;" por $"&amp;SUBSTITUTE(FIXED(F108,0),",",".")&amp;IF(E108&lt;TODAY(),", que venció el ",", que vence el ")&amp;RIGHT("0"&amp;DAY(E108),2)&amp;"-"&amp;RIGHT("0"&amp;MONTH(E108),2)&amp;"-"&amp;YEAR(E108)&amp;". ¿Me confirmas cuándo la pagas? Gracias."," ","%20")),"Abrir WhatsApp")))</f>
        <v/>
      </c>
      <c r="J108" s="19">
        <f>IF(OR(G108="Sí",E108="",F108=""),"",COUNTIFS($G$5:$G$204,"&lt;&gt;Sí",$E$5:$E$204,"&lt;"&amp;E108,$F$5:$F$204,"&lt;&gt;")+COUNTIFS($G$5:G108,"&lt;&gt;Sí",$E$5:E108,E108,$F$5:F108,"&lt;&gt;"))</f>
        <v/>
      </c>
    </row>
    <row r="109">
      <c r="A109" s="13" t="n"/>
      <c r="B109" s="13" t="n"/>
      <c r="C109" s="14" t="n"/>
      <c r="D109" s="15" t="n"/>
      <c r="E109" s="15" t="n"/>
      <c r="F109" s="16" t="n"/>
      <c r="G109" s="17" t="n"/>
      <c r="H109">
        <f>IF(G109="Sí","Pagada",IF(OR(E109="",F109=""),"",IF(E109&lt;TODAY(),"Vencida hace "&amp;(TODAY()-E109)&amp;IF(TODAY()-E109=1," día"," días"),IF(E109-TODAY()&lt;=7,"Vence esta semana","Al día"))))</f>
        <v/>
      </c>
      <c r="I109" s="18">
        <f>IF(OR(G109="Sí",E109="",F109=""),"",IF(TRIM(C109&amp;"")="","Falta el WhatsApp",HYPERLINK("https://wa.me/"&amp;IF(LEN(SUBSTITUTE(SUBSTITUTE(SUBSTITUTE(C109&amp;""," ",""),"+",""),"-",""))=9,"56","")&amp;SUBSTITUTE(SUBSTITUTE(SUBSTITUTE(C109&amp;""," ",""),"+",""),"-","")&amp;"?text="&amp;IFERROR(_xlfn.ENCODEURL("Hola, te escribo por la factura "&amp;A109&amp;" por $"&amp;SUBSTITUTE(FIXED(F109,0),",",".")&amp;IF(E109&lt;TODAY(),", que venció el ",", que vence el ")&amp;RIGHT("0"&amp;DAY(E109),2)&amp;"-"&amp;RIGHT("0"&amp;MONTH(E109),2)&amp;"-"&amp;YEAR(E109)&amp;". ¿Me confirmas cuándo la pagas? Gracias."),SUBSTITUTE("Hola, te escribo por la factura "&amp;A109&amp;" por $"&amp;SUBSTITUTE(FIXED(F109,0),",",".")&amp;IF(E109&lt;TODAY(),", que venció el ",", que vence el ")&amp;RIGHT("0"&amp;DAY(E109),2)&amp;"-"&amp;RIGHT("0"&amp;MONTH(E109),2)&amp;"-"&amp;YEAR(E109)&amp;". ¿Me confirmas cuándo la pagas? Gracias."," ","%20")),"Abrir WhatsApp")))</f>
        <v/>
      </c>
      <c r="J109" s="19">
        <f>IF(OR(G109="Sí",E109="",F109=""),"",COUNTIFS($G$5:$G$204,"&lt;&gt;Sí",$E$5:$E$204,"&lt;"&amp;E109,$F$5:$F$204,"&lt;&gt;")+COUNTIFS($G$5:G109,"&lt;&gt;Sí",$E$5:E109,E109,$F$5:F109,"&lt;&gt;"))</f>
        <v/>
      </c>
    </row>
    <row r="110">
      <c r="A110" s="13" t="n"/>
      <c r="B110" s="13" t="n"/>
      <c r="C110" s="14" t="n"/>
      <c r="D110" s="15" t="n"/>
      <c r="E110" s="15" t="n"/>
      <c r="F110" s="16" t="n"/>
      <c r="G110" s="17" t="n"/>
      <c r="H110">
        <f>IF(G110="Sí","Pagada",IF(OR(E110="",F110=""),"",IF(E110&lt;TODAY(),"Vencida hace "&amp;(TODAY()-E110)&amp;IF(TODAY()-E110=1," día"," días"),IF(E110-TODAY()&lt;=7,"Vence esta semana","Al día"))))</f>
        <v/>
      </c>
      <c r="I110" s="18">
        <f>IF(OR(G110="Sí",E110="",F110=""),"",IF(TRIM(C110&amp;"")="","Falta el WhatsApp",HYPERLINK("https://wa.me/"&amp;IF(LEN(SUBSTITUTE(SUBSTITUTE(SUBSTITUTE(C110&amp;""," ",""),"+",""),"-",""))=9,"56","")&amp;SUBSTITUTE(SUBSTITUTE(SUBSTITUTE(C110&amp;""," ",""),"+",""),"-","")&amp;"?text="&amp;IFERROR(_xlfn.ENCODEURL("Hola, te escribo por la factura "&amp;A110&amp;" por $"&amp;SUBSTITUTE(FIXED(F110,0),",",".")&amp;IF(E110&lt;TODAY(),", que venció el ",", que vence el ")&amp;RIGHT("0"&amp;DAY(E110),2)&amp;"-"&amp;RIGHT("0"&amp;MONTH(E110),2)&amp;"-"&amp;YEAR(E110)&amp;". ¿Me confirmas cuándo la pagas? Gracias."),SUBSTITUTE("Hola, te escribo por la factura "&amp;A110&amp;" por $"&amp;SUBSTITUTE(FIXED(F110,0),",",".")&amp;IF(E110&lt;TODAY(),", que venció el ",", que vence el ")&amp;RIGHT("0"&amp;DAY(E110),2)&amp;"-"&amp;RIGHT("0"&amp;MONTH(E110),2)&amp;"-"&amp;YEAR(E110)&amp;". ¿Me confirmas cuándo la pagas? Gracias."," ","%20")),"Abrir WhatsApp")))</f>
        <v/>
      </c>
      <c r="J110" s="19">
        <f>IF(OR(G110="Sí",E110="",F110=""),"",COUNTIFS($G$5:$G$204,"&lt;&gt;Sí",$E$5:$E$204,"&lt;"&amp;E110,$F$5:$F$204,"&lt;&gt;")+COUNTIFS($G$5:G110,"&lt;&gt;Sí",$E$5:E110,E110,$F$5:F110,"&lt;&gt;"))</f>
        <v/>
      </c>
    </row>
    <row r="111">
      <c r="A111" s="13" t="n"/>
      <c r="B111" s="13" t="n"/>
      <c r="C111" s="14" t="n"/>
      <c r="D111" s="15" t="n"/>
      <c r="E111" s="15" t="n"/>
      <c r="F111" s="16" t="n"/>
      <c r="G111" s="17" t="n"/>
      <c r="H111">
        <f>IF(G111="Sí","Pagada",IF(OR(E111="",F111=""),"",IF(E111&lt;TODAY(),"Vencida hace "&amp;(TODAY()-E111)&amp;IF(TODAY()-E111=1," día"," días"),IF(E111-TODAY()&lt;=7,"Vence esta semana","Al día"))))</f>
        <v/>
      </c>
      <c r="I111" s="18">
        <f>IF(OR(G111="Sí",E111="",F111=""),"",IF(TRIM(C111&amp;"")="","Falta el WhatsApp",HYPERLINK("https://wa.me/"&amp;IF(LEN(SUBSTITUTE(SUBSTITUTE(SUBSTITUTE(C111&amp;""," ",""),"+",""),"-",""))=9,"56","")&amp;SUBSTITUTE(SUBSTITUTE(SUBSTITUTE(C111&amp;""," ",""),"+",""),"-","")&amp;"?text="&amp;IFERROR(_xlfn.ENCODEURL("Hola, te escribo por la factura "&amp;A111&amp;" por $"&amp;SUBSTITUTE(FIXED(F111,0),",",".")&amp;IF(E111&lt;TODAY(),", que venció el ",", que vence el ")&amp;RIGHT("0"&amp;DAY(E111),2)&amp;"-"&amp;RIGHT("0"&amp;MONTH(E111),2)&amp;"-"&amp;YEAR(E111)&amp;". ¿Me confirmas cuándo la pagas? Gracias."),SUBSTITUTE("Hola, te escribo por la factura "&amp;A111&amp;" por $"&amp;SUBSTITUTE(FIXED(F111,0),",",".")&amp;IF(E111&lt;TODAY(),", que venció el ",", que vence el ")&amp;RIGHT("0"&amp;DAY(E111),2)&amp;"-"&amp;RIGHT("0"&amp;MONTH(E111),2)&amp;"-"&amp;YEAR(E111)&amp;". ¿Me confirmas cuándo la pagas? Gracias."," ","%20")),"Abrir WhatsApp")))</f>
        <v/>
      </c>
      <c r="J111" s="19">
        <f>IF(OR(G111="Sí",E111="",F111=""),"",COUNTIFS($G$5:$G$204,"&lt;&gt;Sí",$E$5:$E$204,"&lt;"&amp;E111,$F$5:$F$204,"&lt;&gt;")+COUNTIFS($G$5:G111,"&lt;&gt;Sí",$E$5:E111,E111,$F$5:F111,"&lt;&gt;"))</f>
        <v/>
      </c>
    </row>
    <row r="112">
      <c r="A112" s="13" t="n"/>
      <c r="B112" s="13" t="n"/>
      <c r="C112" s="14" t="n"/>
      <c r="D112" s="15" t="n"/>
      <c r="E112" s="15" t="n"/>
      <c r="F112" s="16" t="n"/>
      <c r="G112" s="17" t="n"/>
      <c r="H112">
        <f>IF(G112="Sí","Pagada",IF(OR(E112="",F112=""),"",IF(E112&lt;TODAY(),"Vencida hace "&amp;(TODAY()-E112)&amp;IF(TODAY()-E112=1," día"," días"),IF(E112-TODAY()&lt;=7,"Vence esta semana","Al día"))))</f>
        <v/>
      </c>
      <c r="I112" s="18">
        <f>IF(OR(G112="Sí",E112="",F112=""),"",IF(TRIM(C112&amp;"")="","Falta el WhatsApp",HYPERLINK("https://wa.me/"&amp;IF(LEN(SUBSTITUTE(SUBSTITUTE(SUBSTITUTE(C112&amp;""," ",""),"+",""),"-",""))=9,"56","")&amp;SUBSTITUTE(SUBSTITUTE(SUBSTITUTE(C112&amp;""," ",""),"+",""),"-","")&amp;"?text="&amp;IFERROR(_xlfn.ENCODEURL("Hola, te escribo por la factura "&amp;A112&amp;" por $"&amp;SUBSTITUTE(FIXED(F112,0),",",".")&amp;IF(E112&lt;TODAY(),", que venció el ",", que vence el ")&amp;RIGHT("0"&amp;DAY(E112),2)&amp;"-"&amp;RIGHT("0"&amp;MONTH(E112),2)&amp;"-"&amp;YEAR(E112)&amp;". ¿Me confirmas cuándo la pagas? Gracias."),SUBSTITUTE("Hola, te escribo por la factura "&amp;A112&amp;" por $"&amp;SUBSTITUTE(FIXED(F112,0),",",".")&amp;IF(E112&lt;TODAY(),", que venció el ",", que vence el ")&amp;RIGHT("0"&amp;DAY(E112),2)&amp;"-"&amp;RIGHT("0"&amp;MONTH(E112),2)&amp;"-"&amp;YEAR(E112)&amp;". ¿Me confirmas cuándo la pagas? Gracias."," ","%20")),"Abrir WhatsApp")))</f>
        <v/>
      </c>
      <c r="J112" s="19">
        <f>IF(OR(G112="Sí",E112="",F112=""),"",COUNTIFS($G$5:$G$204,"&lt;&gt;Sí",$E$5:$E$204,"&lt;"&amp;E112,$F$5:$F$204,"&lt;&gt;")+COUNTIFS($G$5:G112,"&lt;&gt;Sí",$E$5:E112,E112,$F$5:F112,"&lt;&gt;"))</f>
        <v/>
      </c>
    </row>
    <row r="113">
      <c r="A113" s="13" t="n"/>
      <c r="B113" s="13" t="n"/>
      <c r="C113" s="14" t="n"/>
      <c r="D113" s="15" t="n"/>
      <c r="E113" s="15" t="n"/>
      <c r="F113" s="16" t="n"/>
      <c r="G113" s="17" t="n"/>
      <c r="H113">
        <f>IF(G113="Sí","Pagada",IF(OR(E113="",F113=""),"",IF(E113&lt;TODAY(),"Vencida hace "&amp;(TODAY()-E113)&amp;IF(TODAY()-E113=1," día"," días"),IF(E113-TODAY()&lt;=7,"Vence esta semana","Al día"))))</f>
        <v/>
      </c>
      <c r="I113" s="18">
        <f>IF(OR(G113="Sí",E113="",F113=""),"",IF(TRIM(C113&amp;"")="","Falta el WhatsApp",HYPERLINK("https://wa.me/"&amp;IF(LEN(SUBSTITUTE(SUBSTITUTE(SUBSTITUTE(C113&amp;""," ",""),"+",""),"-",""))=9,"56","")&amp;SUBSTITUTE(SUBSTITUTE(SUBSTITUTE(C113&amp;""," ",""),"+",""),"-","")&amp;"?text="&amp;IFERROR(_xlfn.ENCODEURL("Hola, te escribo por la factura "&amp;A113&amp;" por $"&amp;SUBSTITUTE(FIXED(F113,0),",",".")&amp;IF(E113&lt;TODAY(),", que venció el ",", que vence el ")&amp;RIGHT("0"&amp;DAY(E113),2)&amp;"-"&amp;RIGHT("0"&amp;MONTH(E113),2)&amp;"-"&amp;YEAR(E113)&amp;". ¿Me confirmas cuándo la pagas? Gracias."),SUBSTITUTE("Hola, te escribo por la factura "&amp;A113&amp;" por $"&amp;SUBSTITUTE(FIXED(F113,0),",",".")&amp;IF(E113&lt;TODAY(),", que venció el ",", que vence el ")&amp;RIGHT("0"&amp;DAY(E113),2)&amp;"-"&amp;RIGHT("0"&amp;MONTH(E113),2)&amp;"-"&amp;YEAR(E113)&amp;". ¿Me confirmas cuándo la pagas? Gracias."," ","%20")),"Abrir WhatsApp")))</f>
        <v/>
      </c>
      <c r="J113" s="19">
        <f>IF(OR(G113="Sí",E113="",F113=""),"",COUNTIFS($G$5:$G$204,"&lt;&gt;Sí",$E$5:$E$204,"&lt;"&amp;E113,$F$5:$F$204,"&lt;&gt;")+COUNTIFS($G$5:G113,"&lt;&gt;Sí",$E$5:E113,E113,$F$5:F113,"&lt;&gt;"))</f>
        <v/>
      </c>
    </row>
    <row r="114">
      <c r="A114" s="13" t="n"/>
      <c r="B114" s="13" t="n"/>
      <c r="C114" s="14" t="n"/>
      <c r="D114" s="15" t="n"/>
      <c r="E114" s="15" t="n"/>
      <c r="F114" s="16" t="n"/>
      <c r="G114" s="17" t="n"/>
      <c r="H114">
        <f>IF(G114="Sí","Pagada",IF(OR(E114="",F114=""),"",IF(E114&lt;TODAY(),"Vencida hace "&amp;(TODAY()-E114)&amp;IF(TODAY()-E114=1," día"," días"),IF(E114-TODAY()&lt;=7,"Vence esta semana","Al día"))))</f>
        <v/>
      </c>
      <c r="I114" s="18">
        <f>IF(OR(G114="Sí",E114="",F114=""),"",IF(TRIM(C114&amp;"")="","Falta el WhatsApp",HYPERLINK("https://wa.me/"&amp;IF(LEN(SUBSTITUTE(SUBSTITUTE(SUBSTITUTE(C114&amp;""," ",""),"+",""),"-",""))=9,"56","")&amp;SUBSTITUTE(SUBSTITUTE(SUBSTITUTE(C114&amp;""," ",""),"+",""),"-","")&amp;"?text="&amp;IFERROR(_xlfn.ENCODEURL("Hola, te escribo por la factura "&amp;A114&amp;" por $"&amp;SUBSTITUTE(FIXED(F114,0),",",".")&amp;IF(E114&lt;TODAY(),", que venció el ",", que vence el ")&amp;RIGHT("0"&amp;DAY(E114),2)&amp;"-"&amp;RIGHT("0"&amp;MONTH(E114),2)&amp;"-"&amp;YEAR(E114)&amp;". ¿Me confirmas cuándo la pagas? Gracias."),SUBSTITUTE("Hola, te escribo por la factura "&amp;A114&amp;" por $"&amp;SUBSTITUTE(FIXED(F114,0),",",".")&amp;IF(E114&lt;TODAY(),", que venció el ",", que vence el ")&amp;RIGHT("0"&amp;DAY(E114),2)&amp;"-"&amp;RIGHT("0"&amp;MONTH(E114),2)&amp;"-"&amp;YEAR(E114)&amp;". ¿Me confirmas cuándo la pagas? Gracias."," ","%20")),"Abrir WhatsApp")))</f>
        <v/>
      </c>
      <c r="J114" s="19">
        <f>IF(OR(G114="Sí",E114="",F114=""),"",COUNTIFS($G$5:$G$204,"&lt;&gt;Sí",$E$5:$E$204,"&lt;"&amp;E114,$F$5:$F$204,"&lt;&gt;")+COUNTIFS($G$5:G114,"&lt;&gt;Sí",$E$5:E114,E114,$F$5:F114,"&lt;&gt;"))</f>
        <v/>
      </c>
    </row>
    <row r="115">
      <c r="A115" s="13" t="n"/>
      <c r="B115" s="13" t="n"/>
      <c r="C115" s="14" t="n"/>
      <c r="D115" s="15" t="n"/>
      <c r="E115" s="15" t="n"/>
      <c r="F115" s="16" t="n"/>
      <c r="G115" s="17" t="n"/>
      <c r="H115">
        <f>IF(G115="Sí","Pagada",IF(OR(E115="",F115=""),"",IF(E115&lt;TODAY(),"Vencida hace "&amp;(TODAY()-E115)&amp;IF(TODAY()-E115=1," día"," días"),IF(E115-TODAY()&lt;=7,"Vence esta semana","Al día"))))</f>
        <v/>
      </c>
      <c r="I115" s="18">
        <f>IF(OR(G115="Sí",E115="",F115=""),"",IF(TRIM(C115&amp;"")="","Falta el WhatsApp",HYPERLINK("https://wa.me/"&amp;IF(LEN(SUBSTITUTE(SUBSTITUTE(SUBSTITUTE(C115&amp;""," ",""),"+",""),"-",""))=9,"56","")&amp;SUBSTITUTE(SUBSTITUTE(SUBSTITUTE(C115&amp;""," ",""),"+",""),"-","")&amp;"?text="&amp;IFERROR(_xlfn.ENCODEURL("Hola, te escribo por la factura "&amp;A115&amp;" por $"&amp;SUBSTITUTE(FIXED(F115,0),",",".")&amp;IF(E115&lt;TODAY(),", que venció el ",", que vence el ")&amp;RIGHT("0"&amp;DAY(E115),2)&amp;"-"&amp;RIGHT("0"&amp;MONTH(E115),2)&amp;"-"&amp;YEAR(E115)&amp;". ¿Me confirmas cuándo la pagas? Gracias."),SUBSTITUTE("Hola, te escribo por la factura "&amp;A115&amp;" por $"&amp;SUBSTITUTE(FIXED(F115,0),",",".")&amp;IF(E115&lt;TODAY(),", que venció el ",", que vence el ")&amp;RIGHT("0"&amp;DAY(E115),2)&amp;"-"&amp;RIGHT("0"&amp;MONTH(E115),2)&amp;"-"&amp;YEAR(E115)&amp;". ¿Me confirmas cuándo la pagas? Gracias."," ","%20")),"Abrir WhatsApp")))</f>
        <v/>
      </c>
      <c r="J115" s="19">
        <f>IF(OR(G115="Sí",E115="",F115=""),"",COUNTIFS($G$5:$G$204,"&lt;&gt;Sí",$E$5:$E$204,"&lt;"&amp;E115,$F$5:$F$204,"&lt;&gt;")+COUNTIFS($G$5:G115,"&lt;&gt;Sí",$E$5:E115,E115,$F$5:F115,"&lt;&gt;"))</f>
        <v/>
      </c>
    </row>
    <row r="116">
      <c r="A116" s="13" t="n"/>
      <c r="B116" s="13" t="n"/>
      <c r="C116" s="14" t="n"/>
      <c r="D116" s="15" t="n"/>
      <c r="E116" s="15" t="n"/>
      <c r="F116" s="16" t="n"/>
      <c r="G116" s="17" t="n"/>
      <c r="H116">
        <f>IF(G116="Sí","Pagada",IF(OR(E116="",F116=""),"",IF(E116&lt;TODAY(),"Vencida hace "&amp;(TODAY()-E116)&amp;IF(TODAY()-E116=1," día"," días"),IF(E116-TODAY()&lt;=7,"Vence esta semana","Al día"))))</f>
        <v/>
      </c>
      <c r="I116" s="18">
        <f>IF(OR(G116="Sí",E116="",F116=""),"",IF(TRIM(C116&amp;"")="","Falta el WhatsApp",HYPERLINK("https://wa.me/"&amp;IF(LEN(SUBSTITUTE(SUBSTITUTE(SUBSTITUTE(C116&amp;""," ",""),"+",""),"-",""))=9,"56","")&amp;SUBSTITUTE(SUBSTITUTE(SUBSTITUTE(C116&amp;""," ",""),"+",""),"-","")&amp;"?text="&amp;IFERROR(_xlfn.ENCODEURL("Hola, te escribo por la factura "&amp;A116&amp;" por $"&amp;SUBSTITUTE(FIXED(F116,0),",",".")&amp;IF(E116&lt;TODAY(),", que venció el ",", que vence el ")&amp;RIGHT("0"&amp;DAY(E116),2)&amp;"-"&amp;RIGHT("0"&amp;MONTH(E116),2)&amp;"-"&amp;YEAR(E116)&amp;". ¿Me confirmas cuándo la pagas? Gracias."),SUBSTITUTE("Hola, te escribo por la factura "&amp;A116&amp;" por $"&amp;SUBSTITUTE(FIXED(F116,0),",",".")&amp;IF(E116&lt;TODAY(),", que venció el ",", que vence el ")&amp;RIGHT("0"&amp;DAY(E116),2)&amp;"-"&amp;RIGHT("0"&amp;MONTH(E116),2)&amp;"-"&amp;YEAR(E116)&amp;". ¿Me confirmas cuándo la pagas? Gracias."," ","%20")),"Abrir WhatsApp")))</f>
        <v/>
      </c>
      <c r="J116" s="19">
        <f>IF(OR(G116="Sí",E116="",F116=""),"",COUNTIFS($G$5:$G$204,"&lt;&gt;Sí",$E$5:$E$204,"&lt;"&amp;E116,$F$5:$F$204,"&lt;&gt;")+COUNTIFS($G$5:G116,"&lt;&gt;Sí",$E$5:E116,E116,$F$5:F116,"&lt;&gt;"))</f>
        <v/>
      </c>
    </row>
    <row r="117">
      <c r="A117" s="13" t="n"/>
      <c r="B117" s="13" t="n"/>
      <c r="C117" s="14" t="n"/>
      <c r="D117" s="15" t="n"/>
      <c r="E117" s="15" t="n"/>
      <c r="F117" s="16" t="n"/>
      <c r="G117" s="17" t="n"/>
      <c r="H117">
        <f>IF(G117="Sí","Pagada",IF(OR(E117="",F117=""),"",IF(E117&lt;TODAY(),"Vencida hace "&amp;(TODAY()-E117)&amp;IF(TODAY()-E117=1," día"," días"),IF(E117-TODAY()&lt;=7,"Vence esta semana","Al día"))))</f>
        <v/>
      </c>
      <c r="I117" s="18">
        <f>IF(OR(G117="Sí",E117="",F117=""),"",IF(TRIM(C117&amp;"")="","Falta el WhatsApp",HYPERLINK("https://wa.me/"&amp;IF(LEN(SUBSTITUTE(SUBSTITUTE(SUBSTITUTE(C117&amp;""," ",""),"+",""),"-",""))=9,"56","")&amp;SUBSTITUTE(SUBSTITUTE(SUBSTITUTE(C117&amp;""," ",""),"+",""),"-","")&amp;"?text="&amp;IFERROR(_xlfn.ENCODEURL("Hola, te escribo por la factura "&amp;A117&amp;" por $"&amp;SUBSTITUTE(FIXED(F117,0),",",".")&amp;IF(E117&lt;TODAY(),", que venció el ",", que vence el ")&amp;RIGHT("0"&amp;DAY(E117),2)&amp;"-"&amp;RIGHT("0"&amp;MONTH(E117),2)&amp;"-"&amp;YEAR(E117)&amp;". ¿Me confirmas cuándo la pagas? Gracias."),SUBSTITUTE("Hola, te escribo por la factura "&amp;A117&amp;" por $"&amp;SUBSTITUTE(FIXED(F117,0),",",".")&amp;IF(E117&lt;TODAY(),", que venció el ",", que vence el ")&amp;RIGHT("0"&amp;DAY(E117),2)&amp;"-"&amp;RIGHT("0"&amp;MONTH(E117),2)&amp;"-"&amp;YEAR(E117)&amp;". ¿Me confirmas cuándo la pagas? Gracias."," ","%20")),"Abrir WhatsApp")))</f>
        <v/>
      </c>
      <c r="J117" s="19">
        <f>IF(OR(G117="Sí",E117="",F117=""),"",COUNTIFS($G$5:$G$204,"&lt;&gt;Sí",$E$5:$E$204,"&lt;"&amp;E117,$F$5:$F$204,"&lt;&gt;")+COUNTIFS($G$5:G117,"&lt;&gt;Sí",$E$5:E117,E117,$F$5:F117,"&lt;&gt;"))</f>
        <v/>
      </c>
    </row>
    <row r="118">
      <c r="A118" s="13" t="n"/>
      <c r="B118" s="13" t="n"/>
      <c r="C118" s="14" t="n"/>
      <c r="D118" s="15" t="n"/>
      <c r="E118" s="15" t="n"/>
      <c r="F118" s="16" t="n"/>
      <c r="G118" s="17" t="n"/>
      <c r="H118">
        <f>IF(G118="Sí","Pagada",IF(OR(E118="",F118=""),"",IF(E118&lt;TODAY(),"Vencida hace "&amp;(TODAY()-E118)&amp;IF(TODAY()-E118=1," día"," días"),IF(E118-TODAY()&lt;=7,"Vence esta semana","Al día"))))</f>
        <v/>
      </c>
      <c r="I118" s="18">
        <f>IF(OR(G118="Sí",E118="",F118=""),"",IF(TRIM(C118&amp;"")="","Falta el WhatsApp",HYPERLINK("https://wa.me/"&amp;IF(LEN(SUBSTITUTE(SUBSTITUTE(SUBSTITUTE(C118&amp;""," ",""),"+",""),"-",""))=9,"56","")&amp;SUBSTITUTE(SUBSTITUTE(SUBSTITUTE(C118&amp;""," ",""),"+",""),"-","")&amp;"?text="&amp;IFERROR(_xlfn.ENCODEURL("Hola, te escribo por la factura "&amp;A118&amp;" por $"&amp;SUBSTITUTE(FIXED(F118,0),",",".")&amp;IF(E118&lt;TODAY(),", que venció el ",", que vence el ")&amp;RIGHT("0"&amp;DAY(E118),2)&amp;"-"&amp;RIGHT("0"&amp;MONTH(E118),2)&amp;"-"&amp;YEAR(E118)&amp;". ¿Me confirmas cuándo la pagas? Gracias."),SUBSTITUTE("Hola, te escribo por la factura "&amp;A118&amp;" por $"&amp;SUBSTITUTE(FIXED(F118,0),",",".")&amp;IF(E118&lt;TODAY(),", que venció el ",", que vence el ")&amp;RIGHT("0"&amp;DAY(E118),2)&amp;"-"&amp;RIGHT("0"&amp;MONTH(E118),2)&amp;"-"&amp;YEAR(E118)&amp;". ¿Me confirmas cuándo la pagas? Gracias."," ","%20")),"Abrir WhatsApp")))</f>
        <v/>
      </c>
      <c r="J118" s="19">
        <f>IF(OR(G118="Sí",E118="",F118=""),"",COUNTIFS($G$5:$G$204,"&lt;&gt;Sí",$E$5:$E$204,"&lt;"&amp;E118,$F$5:$F$204,"&lt;&gt;")+COUNTIFS($G$5:G118,"&lt;&gt;Sí",$E$5:E118,E118,$F$5:F118,"&lt;&gt;"))</f>
        <v/>
      </c>
    </row>
    <row r="119">
      <c r="A119" s="13" t="n"/>
      <c r="B119" s="13" t="n"/>
      <c r="C119" s="14" t="n"/>
      <c r="D119" s="15" t="n"/>
      <c r="E119" s="15" t="n"/>
      <c r="F119" s="16" t="n"/>
      <c r="G119" s="17" t="n"/>
      <c r="H119">
        <f>IF(G119="Sí","Pagada",IF(OR(E119="",F119=""),"",IF(E119&lt;TODAY(),"Vencida hace "&amp;(TODAY()-E119)&amp;IF(TODAY()-E119=1," día"," días"),IF(E119-TODAY()&lt;=7,"Vence esta semana","Al día"))))</f>
        <v/>
      </c>
      <c r="I119" s="18">
        <f>IF(OR(G119="Sí",E119="",F119=""),"",IF(TRIM(C119&amp;"")="","Falta el WhatsApp",HYPERLINK("https://wa.me/"&amp;IF(LEN(SUBSTITUTE(SUBSTITUTE(SUBSTITUTE(C119&amp;""," ",""),"+",""),"-",""))=9,"56","")&amp;SUBSTITUTE(SUBSTITUTE(SUBSTITUTE(C119&amp;""," ",""),"+",""),"-","")&amp;"?text="&amp;IFERROR(_xlfn.ENCODEURL("Hola, te escribo por la factura "&amp;A119&amp;" por $"&amp;SUBSTITUTE(FIXED(F119,0),",",".")&amp;IF(E119&lt;TODAY(),", que venció el ",", que vence el ")&amp;RIGHT("0"&amp;DAY(E119),2)&amp;"-"&amp;RIGHT("0"&amp;MONTH(E119),2)&amp;"-"&amp;YEAR(E119)&amp;". ¿Me confirmas cuándo la pagas? Gracias."),SUBSTITUTE("Hola, te escribo por la factura "&amp;A119&amp;" por $"&amp;SUBSTITUTE(FIXED(F119,0),",",".")&amp;IF(E119&lt;TODAY(),", que venció el ",", que vence el ")&amp;RIGHT("0"&amp;DAY(E119),2)&amp;"-"&amp;RIGHT("0"&amp;MONTH(E119),2)&amp;"-"&amp;YEAR(E119)&amp;". ¿Me confirmas cuándo la pagas? Gracias."," ","%20")),"Abrir WhatsApp")))</f>
        <v/>
      </c>
      <c r="J119" s="19">
        <f>IF(OR(G119="Sí",E119="",F119=""),"",COUNTIFS($G$5:$G$204,"&lt;&gt;Sí",$E$5:$E$204,"&lt;"&amp;E119,$F$5:$F$204,"&lt;&gt;")+COUNTIFS($G$5:G119,"&lt;&gt;Sí",$E$5:E119,E119,$F$5:F119,"&lt;&gt;"))</f>
        <v/>
      </c>
    </row>
    <row r="120">
      <c r="A120" s="13" t="n"/>
      <c r="B120" s="13" t="n"/>
      <c r="C120" s="14" t="n"/>
      <c r="D120" s="15" t="n"/>
      <c r="E120" s="15" t="n"/>
      <c r="F120" s="16" t="n"/>
      <c r="G120" s="17" t="n"/>
      <c r="H120">
        <f>IF(G120="Sí","Pagada",IF(OR(E120="",F120=""),"",IF(E120&lt;TODAY(),"Vencida hace "&amp;(TODAY()-E120)&amp;IF(TODAY()-E120=1," día"," días"),IF(E120-TODAY()&lt;=7,"Vence esta semana","Al día"))))</f>
        <v/>
      </c>
      <c r="I120" s="18">
        <f>IF(OR(G120="Sí",E120="",F120=""),"",IF(TRIM(C120&amp;"")="","Falta el WhatsApp",HYPERLINK("https://wa.me/"&amp;IF(LEN(SUBSTITUTE(SUBSTITUTE(SUBSTITUTE(C120&amp;""," ",""),"+",""),"-",""))=9,"56","")&amp;SUBSTITUTE(SUBSTITUTE(SUBSTITUTE(C120&amp;""," ",""),"+",""),"-","")&amp;"?text="&amp;IFERROR(_xlfn.ENCODEURL("Hola, te escribo por la factura "&amp;A120&amp;" por $"&amp;SUBSTITUTE(FIXED(F120,0),",",".")&amp;IF(E120&lt;TODAY(),", que venció el ",", que vence el ")&amp;RIGHT("0"&amp;DAY(E120),2)&amp;"-"&amp;RIGHT("0"&amp;MONTH(E120),2)&amp;"-"&amp;YEAR(E120)&amp;". ¿Me confirmas cuándo la pagas? Gracias."),SUBSTITUTE("Hola, te escribo por la factura "&amp;A120&amp;" por $"&amp;SUBSTITUTE(FIXED(F120,0),",",".")&amp;IF(E120&lt;TODAY(),", que venció el ",", que vence el ")&amp;RIGHT("0"&amp;DAY(E120),2)&amp;"-"&amp;RIGHT("0"&amp;MONTH(E120),2)&amp;"-"&amp;YEAR(E120)&amp;". ¿Me confirmas cuándo la pagas? Gracias."," ","%20")),"Abrir WhatsApp")))</f>
        <v/>
      </c>
      <c r="J120" s="19">
        <f>IF(OR(G120="Sí",E120="",F120=""),"",COUNTIFS($G$5:$G$204,"&lt;&gt;Sí",$E$5:$E$204,"&lt;"&amp;E120,$F$5:$F$204,"&lt;&gt;")+COUNTIFS($G$5:G120,"&lt;&gt;Sí",$E$5:E120,E120,$F$5:F120,"&lt;&gt;"))</f>
        <v/>
      </c>
    </row>
    <row r="121">
      <c r="A121" s="13" t="n"/>
      <c r="B121" s="13" t="n"/>
      <c r="C121" s="14" t="n"/>
      <c r="D121" s="15" t="n"/>
      <c r="E121" s="15" t="n"/>
      <c r="F121" s="16" t="n"/>
      <c r="G121" s="17" t="n"/>
      <c r="H121">
        <f>IF(G121="Sí","Pagada",IF(OR(E121="",F121=""),"",IF(E121&lt;TODAY(),"Vencida hace "&amp;(TODAY()-E121)&amp;IF(TODAY()-E121=1," día"," días"),IF(E121-TODAY()&lt;=7,"Vence esta semana","Al día"))))</f>
        <v/>
      </c>
      <c r="I121" s="18">
        <f>IF(OR(G121="Sí",E121="",F121=""),"",IF(TRIM(C121&amp;"")="","Falta el WhatsApp",HYPERLINK("https://wa.me/"&amp;IF(LEN(SUBSTITUTE(SUBSTITUTE(SUBSTITUTE(C121&amp;""," ",""),"+",""),"-",""))=9,"56","")&amp;SUBSTITUTE(SUBSTITUTE(SUBSTITUTE(C121&amp;""," ",""),"+",""),"-","")&amp;"?text="&amp;IFERROR(_xlfn.ENCODEURL("Hola, te escribo por la factura "&amp;A121&amp;" por $"&amp;SUBSTITUTE(FIXED(F121,0),",",".")&amp;IF(E121&lt;TODAY(),", que venció el ",", que vence el ")&amp;RIGHT("0"&amp;DAY(E121),2)&amp;"-"&amp;RIGHT("0"&amp;MONTH(E121),2)&amp;"-"&amp;YEAR(E121)&amp;". ¿Me confirmas cuándo la pagas? Gracias."),SUBSTITUTE("Hola, te escribo por la factura "&amp;A121&amp;" por $"&amp;SUBSTITUTE(FIXED(F121,0),",",".")&amp;IF(E121&lt;TODAY(),", que venció el ",", que vence el ")&amp;RIGHT("0"&amp;DAY(E121),2)&amp;"-"&amp;RIGHT("0"&amp;MONTH(E121),2)&amp;"-"&amp;YEAR(E121)&amp;". ¿Me confirmas cuándo la pagas? Gracias."," ","%20")),"Abrir WhatsApp")))</f>
        <v/>
      </c>
      <c r="J121" s="19">
        <f>IF(OR(G121="Sí",E121="",F121=""),"",COUNTIFS($G$5:$G$204,"&lt;&gt;Sí",$E$5:$E$204,"&lt;"&amp;E121,$F$5:$F$204,"&lt;&gt;")+COUNTIFS($G$5:G121,"&lt;&gt;Sí",$E$5:E121,E121,$F$5:F121,"&lt;&gt;"))</f>
        <v/>
      </c>
    </row>
    <row r="122">
      <c r="A122" s="13" t="n"/>
      <c r="B122" s="13" t="n"/>
      <c r="C122" s="14" t="n"/>
      <c r="D122" s="15" t="n"/>
      <c r="E122" s="15" t="n"/>
      <c r="F122" s="16" t="n"/>
      <c r="G122" s="17" t="n"/>
      <c r="H122">
        <f>IF(G122="Sí","Pagada",IF(OR(E122="",F122=""),"",IF(E122&lt;TODAY(),"Vencida hace "&amp;(TODAY()-E122)&amp;IF(TODAY()-E122=1," día"," días"),IF(E122-TODAY()&lt;=7,"Vence esta semana","Al día"))))</f>
        <v/>
      </c>
      <c r="I122" s="18">
        <f>IF(OR(G122="Sí",E122="",F122=""),"",IF(TRIM(C122&amp;"")="","Falta el WhatsApp",HYPERLINK("https://wa.me/"&amp;IF(LEN(SUBSTITUTE(SUBSTITUTE(SUBSTITUTE(C122&amp;""," ",""),"+",""),"-",""))=9,"56","")&amp;SUBSTITUTE(SUBSTITUTE(SUBSTITUTE(C122&amp;""," ",""),"+",""),"-","")&amp;"?text="&amp;IFERROR(_xlfn.ENCODEURL("Hola, te escribo por la factura "&amp;A122&amp;" por $"&amp;SUBSTITUTE(FIXED(F122,0),",",".")&amp;IF(E122&lt;TODAY(),", que venció el ",", que vence el ")&amp;RIGHT("0"&amp;DAY(E122),2)&amp;"-"&amp;RIGHT("0"&amp;MONTH(E122),2)&amp;"-"&amp;YEAR(E122)&amp;". ¿Me confirmas cuándo la pagas? Gracias."),SUBSTITUTE("Hola, te escribo por la factura "&amp;A122&amp;" por $"&amp;SUBSTITUTE(FIXED(F122,0),",",".")&amp;IF(E122&lt;TODAY(),", que venció el ",", que vence el ")&amp;RIGHT("0"&amp;DAY(E122),2)&amp;"-"&amp;RIGHT("0"&amp;MONTH(E122),2)&amp;"-"&amp;YEAR(E122)&amp;". ¿Me confirmas cuándo la pagas? Gracias."," ","%20")),"Abrir WhatsApp")))</f>
        <v/>
      </c>
      <c r="J122" s="19">
        <f>IF(OR(G122="Sí",E122="",F122=""),"",COUNTIFS($G$5:$G$204,"&lt;&gt;Sí",$E$5:$E$204,"&lt;"&amp;E122,$F$5:$F$204,"&lt;&gt;")+COUNTIFS($G$5:G122,"&lt;&gt;Sí",$E$5:E122,E122,$F$5:F122,"&lt;&gt;"))</f>
        <v/>
      </c>
    </row>
    <row r="123">
      <c r="A123" s="13" t="n"/>
      <c r="B123" s="13" t="n"/>
      <c r="C123" s="14" t="n"/>
      <c r="D123" s="15" t="n"/>
      <c r="E123" s="15" t="n"/>
      <c r="F123" s="16" t="n"/>
      <c r="G123" s="17" t="n"/>
      <c r="H123">
        <f>IF(G123="Sí","Pagada",IF(OR(E123="",F123=""),"",IF(E123&lt;TODAY(),"Vencida hace "&amp;(TODAY()-E123)&amp;IF(TODAY()-E123=1," día"," días"),IF(E123-TODAY()&lt;=7,"Vence esta semana","Al día"))))</f>
        <v/>
      </c>
      <c r="I123" s="18">
        <f>IF(OR(G123="Sí",E123="",F123=""),"",IF(TRIM(C123&amp;"")="","Falta el WhatsApp",HYPERLINK("https://wa.me/"&amp;IF(LEN(SUBSTITUTE(SUBSTITUTE(SUBSTITUTE(C123&amp;""," ",""),"+",""),"-",""))=9,"56","")&amp;SUBSTITUTE(SUBSTITUTE(SUBSTITUTE(C123&amp;""," ",""),"+",""),"-","")&amp;"?text="&amp;IFERROR(_xlfn.ENCODEURL("Hola, te escribo por la factura "&amp;A123&amp;" por $"&amp;SUBSTITUTE(FIXED(F123,0),",",".")&amp;IF(E123&lt;TODAY(),", que venció el ",", que vence el ")&amp;RIGHT("0"&amp;DAY(E123),2)&amp;"-"&amp;RIGHT("0"&amp;MONTH(E123),2)&amp;"-"&amp;YEAR(E123)&amp;". ¿Me confirmas cuándo la pagas? Gracias."),SUBSTITUTE("Hola, te escribo por la factura "&amp;A123&amp;" por $"&amp;SUBSTITUTE(FIXED(F123,0),",",".")&amp;IF(E123&lt;TODAY(),", que venció el ",", que vence el ")&amp;RIGHT("0"&amp;DAY(E123),2)&amp;"-"&amp;RIGHT("0"&amp;MONTH(E123),2)&amp;"-"&amp;YEAR(E123)&amp;". ¿Me confirmas cuándo la pagas? Gracias."," ","%20")),"Abrir WhatsApp")))</f>
        <v/>
      </c>
      <c r="J123" s="19">
        <f>IF(OR(G123="Sí",E123="",F123=""),"",COUNTIFS($G$5:$G$204,"&lt;&gt;Sí",$E$5:$E$204,"&lt;"&amp;E123,$F$5:$F$204,"&lt;&gt;")+COUNTIFS($G$5:G123,"&lt;&gt;Sí",$E$5:E123,E123,$F$5:F123,"&lt;&gt;"))</f>
        <v/>
      </c>
    </row>
    <row r="124">
      <c r="A124" s="13" t="n"/>
      <c r="B124" s="13" t="n"/>
      <c r="C124" s="14" t="n"/>
      <c r="D124" s="15" t="n"/>
      <c r="E124" s="15" t="n"/>
      <c r="F124" s="16" t="n"/>
      <c r="G124" s="17" t="n"/>
      <c r="H124">
        <f>IF(G124="Sí","Pagada",IF(OR(E124="",F124=""),"",IF(E124&lt;TODAY(),"Vencida hace "&amp;(TODAY()-E124)&amp;IF(TODAY()-E124=1," día"," días"),IF(E124-TODAY()&lt;=7,"Vence esta semana","Al día"))))</f>
        <v/>
      </c>
      <c r="I124" s="18">
        <f>IF(OR(G124="Sí",E124="",F124=""),"",IF(TRIM(C124&amp;"")="","Falta el WhatsApp",HYPERLINK("https://wa.me/"&amp;IF(LEN(SUBSTITUTE(SUBSTITUTE(SUBSTITUTE(C124&amp;""," ",""),"+",""),"-",""))=9,"56","")&amp;SUBSTITUTE(SUBSTITUTE(SUBSTITUTE(C124&amp;""," ",""),"+",""),"-","")&amp;"?text="&amp;IFERROR(_xlfn.ENCODEURL("Hola, te escribo por la factura "&amp;A124&amp;" por $"&amp;SUBSTITUTE(FIXED(F124,0),",",".")&amp;IF(E124&lt;TODAY(),", que venció el ",", que vence el ")&amp;RIGHT("0"&amp;DAY(E124),2)&amp;"-"&amp;RIGHT("0"&amp;MONTH(E124),2)&amp;"-"&amp;YEAR(E124)&amp;". ¿Me confirmas cuándo la pagas? Gracias."),SUBSTITUTE("Hola, te escribo por la factura "&amp;A124&amp;" por $"&amp;SUBSTITUTE(FIXED(F124,0),",",".")&amp;IF(E124&lt;TODAY(),", que venció el ",", que vence el ")&amp;RIGHT("0"&amp;DAY(E124),2)&amp;"-"&amp;RIGHT("0"&amp;MONTH(E124),2)&amp;"-"&amp;YEAR(E124)&amp;". ¿Me confirmas cuándo la pagas? Gracias."," ","%20")),"Abrir WhatsApp")))</f>
        <v/>
      </c>
      <c r="J124" s="19">
        <f>IF(OR(G124="Sí",E124="",F124=""),"",COUNTIFS($G$5:$G$204,"&lt;&gt;Sí",$E$5:$E$204,"&lt;"&amp;E124,$F$5:$F$204,"&lt;&gt;")+COUNTIFS($G$5:G124,"&lt;&gt;Sí",$E$5:E124,E124,$F$5:F124,"&lt;&gt;"))</f>
        <v/>
      </c>
    </row>
    <row r="125">
      <c r="A125" s="13" t="n"/>
      <c r="B125" s="13" t="n"/>
      <c r="C125" s="14" t="n"/>
      <c r="D125" s="15" t="n"/>
      <c r="E125" s="15" t="n"/>
      <c r="F125" s="16" t="n"/>
      <c r="G125" s="17" t="n"/>
      <c r="H125">
        <f>IF(G125="Sí","Pagada",IF(OR(E125="",F125=""),"",IF(E125&lt;TODAY(),"Vencida hace "&amp;(TODAY()-E125)&amp;IF(TODAY()-E125=1," día"," días"),IF(E125-TODAY()&lt;=7,"Vence esta semana","Al día"))))</f>
        <v/>
      </c>
      <c r="I125" s="18">
        <f>IF(OR(G125="Sí",E125="",F125=""),"",IF(TRIM(C125&amp;"")="","Falta el WhatsApp",HYPERLINK("https://wa.me/"&amp;IF(LEN(SUBSTITUTE(SUBSTITUTE(SUBSTITUTE(C125&amp;""," ",""),"+",""),"-",""))=9,"56","")&amp;SUBSTITUTE(SUBSTITUTE(SUBSTITUTE(C125&amp;""," ",""),"+",""),"-","")&amp;"?text="&amp;IFERROR(_xlfn.ENCODEURL("Hola, te escribo por la factura "&amp;A125&amp;" por $"&amp;SUBSTITUTE(FIXED(F125,0),",",".")&amp;IF(E125&lt;TODAY(),", que venció el ",", que vence el ")&amp;RIGHT("0"&amp;DAY(E125),2)&amp;"-"&amp;RIGHT("0"&amp;MONTH(E125),2)&amp;"-"&amp;YEAR(E125)&amp;". ¿Me confirmas cuándo la pagas? Gracias."),SUBSTITUTE("Hola, te escribo por la factura "&amp;A125&amp;" por $"&amp;SUBSTITUTE(FIXED(F125,0),",",".")&amp;IF(E125&lt;TODAY(),", que venció el ",", que vence el ")&amp;RIGHT("0"&amp;DAY(E125),2)&amp;"-"&amp;RIGHT("0"&amp;MONTH(E125),2)&amp;"-"&amp;YEAR(E125)&amp;". ¿Me confirmas cuándo la pagas? Gracias."," ","%20")),"Abrir WhatsApp")))</f>
        <v/>
      </c>
      <c r="J125" s="19">
        <f>IF(OR(G125="Sí",E125="",F125=""),"",COUNTIFS($G$5:$G$204,"&lt;&gt;Sí",$E$5:$E$204,"&lt;"&amp;E125,$F$5:$F$204,"&lt;&gt;")+COUNTIFS($G$5:G125,"&lt;&gt;Sí",$E$5:E125,E125,$F$5:F125,"&lt;&gt;"))</f>
        <v/>
      </c>
    </row>
    <row r="126">
      <c r="A126" s="13" t="n"/>
      <c r="B126" s="13" t="n"/>
      <c r="C126" s="14" t="n"/>
      <c r="D126" s="15" t="n"/>
      <c r="E126" s="15" t="n"/>
      <c r="F126" s="16" t="n"/>
      <c r="G126" s="17" t="n"/>
      <c r="H126">
        <f>IF(G126="Sí","Pagada",IF(OR(E126="",F126=""),"",IF(E126&lt;TODAY(),"Vencida hace "&amp;(TODAY()-E126)&amp;IF(TODAY()-E126=1," día"," días"),IF(E126-TODAY()&lt;=7,"Vence esta semana","Al día"))))</f>
        <v/>
      </c>
      <c r="I126" s="18">
        <f>IF(OR(G126="Sí",E126="",F126=""),"",IF(TRIM(C126&amp;"")="","Falta el WhatsApp",HYPERLINK("https://wa.me/"&amp;IF(LEN(SUBSTITUTE(SUBSTITUTE(SUBSTITUTE(C126&amp;""," ",""),"+",""),"-",""))=9,"56","")&amp;SUBSTITUTE(SUBSTITUTE(SUBSTITUTE(C126&amp;""," ",""),"+",""),"-","")&amp;"?text="&amp;IFERROR(_xlfn.ENCODEURL("Hola, te escribo por la factura "&amp;A126&amp;" por $"&amp;SUBSTITUTE(FIXED(F126,0),",",".")&amp;IF(E126&lt;TODAY(),", que venció el ",", que vence el ")&amp;RIGHT("0"&amp;DAY(E126),2)&amp;"-"&amp;RIGHT("0"&amp;MONTH(E126),2)&amp;"-"&amp;YEAR(E126)&amp;". ¿Me confirmas cuándo la pagas? Gracias."),SUBSTITUTE("Hola, te escribo por la factura "&amp;A126&amp;" por $"&amp;SUBSTITUTE(FIXED(F126,0),",",".")&amp;IF(E126&lt;TODAY(),", que venció el ",", que vence el ")&amp;RIGHT("0"&amp;DAY(E126),2)&amp;"-"&amp;RIGHT("0"&amp;MONTH(E126),2)&amp;"-"&amp;YEAR(E126)&amp;". ¿Me confirmas cuándo la pagas? Gracias."," ","%20")),"Abrir WhatsApp")))</f>
        <v/>
      </c>
      <c r="J126" s="19">
        <f>IF(OR(G126="Sí",E126="",F126=""),"",COUNTIFS($G$5:$G$204,"&lt;&gt;Sí",$E$5:$E$204,"&lt;"&amp;E126,$F$5:$F$204,"&lt;&gt;")+COUNTIFS($G$5:G126,"&lt;&gt;Sí",$E$5:E126,E126,$F$5:F126,"&lt;&gt;"))</f>
        <v/>
      </c>
    </row>
    <row r="127">
      <c r="A127" s="13" t="n"/>
      <c r="B127" s="13" t="n"/>
      <c r="C127" s="14" t="n"/>
      <c r="D127" s="15" t="n"/>
      <c r="E127" s="15" t="n"/>
      <c r="F127" s="16" t="n"/>
      <c r="G127" s="17" t="n"/>
      <c r="H127">
        <f>IF(G127="Sí","Pagada",IF(OR(E127="",F127=""),"",IF(E127&lt;TODAY(),"Vencida hace "&amp;(TODAY()-E127)&amp;IF(TODAY()-E127=1," día"," días"),IF(E127-TODAY()&lt;=7,"Vence esta semana","Al día"))))</f>
        <v/>
      </c>
      <c r="I127" s="18">
        <f>IF(OR(G127="Sí",E127="",F127=""),"",IF(TRIM(C127&amp;"")="","Falta el WhatsApp",HYPERLINK("https://wa.me/"&amp;IF(LEN(SUBSTITUTE(SUBSTITUTE(SUBSTITUTE(C127&amp;""," ",""),"+",""),"-",""))=9,"56","")&amp;SUBSTITUTE(SUBSTITUTE(SUBSTITUTE(C127&amp;""," ",""),"+",""),"-","")&amp;"?text="&amp;IFERROR(_xlfn.ENCODEURL("Hola, te escribo por la factura "&amp;A127&amp;" por $"&amp;SUBSTITUTE(FIXED(F127,0),",",".")&amp;IF(E127&lt;TODAY(),", que venció el ",", que vence el ")&amp;RIGHT("0"&amp;DAY(E127),2)&amp;"-"&amp;RIGHT("0"&amp;MONTH(E127),2)&amp;"-"&amp;YEAR(E127)&amp;". ¿Me confirmas cuándo la pagas? Gracias."),SUBSTITUTE("Hola, te escribo por la factura "&amp;A127&amp;" por $"&amp;SUBSTITUTE(FIXED(F127,0),",",".")&amp;IF(E127&lt;TODAY(),", que venció el ",", que vence el ")&amp;RIGHT("0"&amp;DAY(E127),2)&amp;"-"&amp;RIGHT("0"&amp;MONTH(E127),2)&amp;"-"&amp;YEAR(E127)&amp;". ¿Me confirmas cuándo la pagas? Gracias."," ","%20")),"Abrir WhatsApp")))</f>
        <v/>
      </c>
      <c r="J127" s="19">
        <f>IF(OR(G127="Sí",E127="",F127=""),"",COUNTIFS($G$5:$G$204,"&lt;&gt;Sí",$E$5:$E$204,"&lt;"&amp;E127,$F$5:$F$204,"&lt;&gt;")+COUNTIFS($G$5:G127,"&lt;&gt;Sí",$E$5:E127,E127,$F$5:F127,"&lt;&gt;"))</f>
        <v/>
      </c>
    </row>
    <row r="128">
      <c r="A128" s="13" t="n"/>
      <c r="B128" s="13" t="n"/>
      <c r="C128" s="14" t="n"/>
      <c r="D128" s="15" t="n"/>
      <c r="E128" s="15" t="n"/>
      <c r="F128" s="16" t="n"/>
      <c r="G128" s="17" t="n"/>
      <c r="H128">
        <f>IF(G128="Sí","Pagada",IF(OR(E128="",F128=""),"",IF(E128&lt;TODAY(),"Vencida hace "&amp;(TODAY()-E128)&amp;IF(TODAY()-E128=1," día"," días"),IF(E128-TODAY()&lt;=7,"Vence esta semana","Al día"))))</f>
        <v/>
      </c>
      <c r="I128" s="18">
        <f>IF(OR(G128="Sí",E128="",F128=""),"",IF(TRIM(C128&amp;"")="","Falta el WhatsApp",HYPERLINK("https://wa.me/"&amp;IF(LEN(SUBSTITUTE(SUBSTITUTE(SUBSTITUTE(C128&amp;""," ",""),"+",""),"-",""))=9,"56","")&amp;SUBSTITUTE(SUBSTITUTE(SUBSTITUTE(C128&amp;""," ",""),"+",""),"-","")&amp;"?text="&amp;IFERROR(_xlfn.ENCODEURL("Hola, te escribo por la factura "&amp;A128&amp;" por $"&amp;SUBSTITUTE(FIXED(F128,0),",",".")&amp;IF(E128&lt;TODAY(),", que venció el ",", que vence el ")&amp;RIGHT("0"&amp;DAY(E128),2)&amp;"-"&amp;RIGHT("0"&amp;MONTH(E128),2)&amp;"-"&amp;YEAR(E128)&amp;". ¿Me confirmas cuándo la pagas? Gracias."),SUBSTITUTE("Hola, te escribo por la factura "&amp;A128&amp;" por $"&amp;SUBSTITUTE(FIXED(F128,0),",",".")&amp;IF(E128&lt;TODAY(),", que venció el ",", que vence el ")&amp;RIGHT("0"&amp;DAY(E128),2)&amp;"-"&amp;RIGHT("0"&amp;MONTH(E128),2)&amp;"-"&amp;YEAR(E128)&amp;". ¿Me confirmas cuándo la pagas? Gracias."," ","%20")),"Abrir WhatsApp")))</f>
        <v/>
      </c>
      <c r="J128" s="19">
        <f>IF(OR(G128="Sí",E128="",F128=""),"",COUNTIFS($G$5:$G$204,"&lt;&gt;Sí",$E$5:$E$204,"&lt;"&amp;E128,$F$5:$F$204,"&lt;&gt;")+COUNTIFS($G$5:G128,"&lt;&gt;Sí",$E$5:E128,E128,$F$5:F128,"&lt;&gt;"))</f>
        <v/>
      </c>
    </row>
    <row r="129">
      <c r="A129" s="13" t="n"/>
      <c r="B129" s="13" t="n"/>
      <c r="C129" s="14" t="n"/>
      <c r="D129" s="15" t="n"/>
      <c r="E129" s="15" t="n"/>
      <c r="F129" s="16" t="n"/>
      <c r="G129" s="17" t="n"/>
      <c r="H129">
        <f>IF(G129="Sí","Pagada",IF(OR(E129="",F129=""),"",IF(E129&lt;TODAY(),"Vencida hace "&amp;(TODAY()-E129)&amp;IF(TODAY()-E129=1," día"," días"),IF(E129-TODAY()&lt;=7,"Vence esta semana","Al día"))))</f>
        <v/>
      </c>
      <c r="I129" s="18">
        <f>IF(OR(G129="Sí",E129="",F129=""),"",IF(TRIM(C129&amp;"")="","Falta el WhatsApp",HYPERLINK("https://wa.me/"&amp;IF(LEN(SUBSTITUTE(SUBSTITUTE(SUBSTITUTE(C129&amp;""," ",""),"+",""),"-",""))=9,"56","")&amp;SUBSTITUTE(SUBSTITUTE(SUBSTITUTE(C129&amp;""," ",""),"+",""),"-","")&amp;"?text="&amp;IFERROR(_xlfn.ENCODEURL("Hola, te escribo por la factura "&amp;A129&amp;" por $"&amp;SUBSTITUTE(FIXED(F129,0),",",".")&amp;IF(E129&lt;TODAY(),", que venció el ",", que vence el ")&amp;RIGHT("0"&amp;DAY(E129),2)&amp;"-"&amp;RIGHT("0"&amp;MONTH(E129),2)&amp;"-"&amp;YEAR(E129)&amp;". ¿Me confirmas cuándo la pagas? Gracias."),SUBSTITUTE("Hola, te escribo por la factura "&amp;A129&amp;" por $"&amp;SUBSTITUTE(FIXED(F129,0),",",".")&amp;IF(E129&lt;TODAY(),", que venció el ",", que vence el ")&amp;RIGHT("0"&amp;DAY(E129),2)&amp;"-"&amp;RIGHT("0"&amp;MONTH(E129),2)&amp;"-"&amp;YEAR(E129)&amp;". ¿Me confirmas cuándo la pagas? Gracias."," ","%20")),"Abrir WhatsApp")))</f>
        <v/>
      </c>
      <c r="J129" s="19">
        <f>IF(OR(G129="Sí",E129="",F129=""),"",COUNTIFS($G$5:$G$204,"&lt;&gt;Sí",$E$5:$E$204,"&lt;"&amp;E129,$F$5:$F$204,"&lt;&gt;")+COUNTIFS($G$5:G129,"&lt;&gt;Sí",$E$5:E129,E129,$F$5:F129,"&lt;&gt;"))</f>
        <v/>
      </c>
    </row>
    <row r="130">
      <c r="A130" s="13" t="n"/>
      <c r="B130" s="13" t="n"/>
      <c r="C130" s="14" t="n"/>
      <c r="D130" s="15" t="n"/>
      <c r="E130" s="15" t="n"/>
      <c r="F130" s="16" t="n"/>
      <c r="G130" s="17" t="n"/>
      <c r="H130">
        <f>IF(G130="Sí","Pagada",IF(OR(E130="",F130=""),"",IF(E130&lt;TODAY(),"Vencida hace "&amp;(TODAY()-E130)&amp;IF(TODAY()-E130=1," día"," días"),IF(E130-TODAY()&lt;=7,"Vence esta semana","Al día"))))</f>
        <v/>
      </c>
      <c r="I130" s="18">
        <f>IF(OR(G130="Sí",E130="",F130=""),"",IF(TRIM(C130&amp;"")="","Falta el WhatsApp",HYPERLINK("https://wa.me/"&amp;IF(LEN(SUBSTITUTE(SUBSTITUTE(SUBSTITUTE(C130&amp;""," ",""),"+",""),"-",""))=9,"56","")&amp;SUBSTITUTE(SUBSTITUTE(SUBSTITUTE(C130&amp;""," ",""),"+",""),"-","")&amp;"?text="&amp;IFERROR(_xlfn.ENCODEURL("Hola, te escribo por la factura "&amp;A130&amp;" por $"&amp;SUBSTITUTE(FIXED(F130,0),",",".")&amp;IF(E130&lt;TODAY(),", que venció el ",", que vence el ")&amp;RIGHT("0"&amp;DAY(E130),2)&amp;"-"&amp;RIGHT("0"&amp;MONTH(E130),2)&amp;"-"&amp;YEAR(E130)&amp;". ¿Me confirmas cuándo la pagas? Gracias."),SUBSTITUTE("Hola, te escribo por la factura "&amp;A130&amp;" por $"&amp;SUBSTITUTE(FIXED(F130,0),",",".")&amp;IF(E130&lt;TODAY(),", que venció el ",", que vence el ")&amp;RIGHT("0"&amp;DAY(E130),2)&amp;"-"&amp;RIGHT("0"&amp;MONTH(E130),2)&amp;"-"&amp;YEAR(E130)&amp;". ¿Me confirmas cuándo la pagas? Gracias."," ","%20")),"Abrir WhatsApp")))</f>
        <v/>
      </c>
      <c r="J130" s="19">
        <f>IF(OR(G130="Sí",E130="",F130=""),"",COUNTIFS($G$5:$G$204,"&lt;&gt;Sí",$E$5:$E$204,"&lt;"&amp;E130,$F$5:$F$204,"&lt;&gt;")+COUNTIFS($G$5:G130,"&lt;&gt;Sí",$E$5:E130,E130,$F$5:F130,"&lt;&gt;"))</f>
        <v/>
      </c>
    </row>
    <row r="131">
      <c r="A131" s="13" t="n"/>
      <c r="B131" s="13" t="n"/>
      <c r="C131" s="14" t="n"/>
      <c r="D131" s="15" t="n"/>
      <c r="E131" s="15" t="n"/>
      <c r="F131" s="16" t="n"/>
      <c r="G131" s="17" t="n"/>
      <c r="H131">
        <f>IF(G131="Sí","Pagada",IF(OR(E131="",F131=""),"",IF(E131&lt;TODAY(),"Vencida hace "&amp;(TODAY()-E131)&amp;IF(TODAY()-E131=1," día"," días"),IF(E131-TODAY()&lt;=7,"Vence esta semana","Al día"))))</f>
        <v/>
      </c>
      <c r="I131" s="18">
        <f>IF(OR(G131="Sí",E131="",F131=""),"",IF(TRIM(C131&amp;"")="","Falta el WhatsApp",HYPERLINK("https://wa.me/"&amp;IF(LEN(SUBSTITUTE(SUBSTITUTE(SUBSTITUTE(C131&amp;""," ",""),"+",""),"-",""))=9,"56","")&amp;SUBSTITUTE(SUBSTITUTE(SUBSTITUTE(C131&amp;""," ",""),"+",""),"-","")&amp;"?text="&amp;IFERROR(_xlfn.ENCODEURL("Hola, te escribo por la factura "&amp;A131&amp;" por $"&amp;SUBSTITUTE(FIXED(F131,0),",",".")&amp;IF(E131&lt;TODAY(),", que venció el ",", que vence el ")&amp;RIGHT("0"&amp;DAY(E131),2)&amp;"-"&amp;RIGHT("0"&amp;MONTH(E131),2)&amp;"-"&amp;YEAR(E131)&amp;". ¿Me confirmas cuándo la pagas? Gracias."),SUBSTITUTE("Hola, te escribo por la factura "&amp;A131&amp;" por $"&amp;SUBSTITUTE(FIXED(F131,0),",",".")&amp;IF(E131&lt;TODAY(),", que venció el ",", que vence el ")&amp;RIGHT("0"&amp;DAY(E131),2)&amp;"-"&amp;RIGHT("0"&amp;MONTH(E131),2)&amp;"-"&amp;YEAR(E131)&amp;". ¿Me confirmas cuándo la pagas? Gracias."," ","%20")),"Abrir WhatsApp")))</f>
        <v/>
      </c>
      <c r="J131" s="19">
        <f>IF(OR(G131="Sí",E131="",F131=""),"",COUNTIFS($G$5:$G$204,"&lt;&gt;Sí",$E$5:$E$204,"&lt;"&amp;E131,$F$5:$F$204,"&lt;&gt;")+COUNTIFS($G$5:G131,"&lt;&gt;Sí",$E$5:E131,E131,$F$5:F131,"&lt;&gt;"))</f>
        <v/>
      </c>
    </row>
    <row r="132">
      <c r="A132" s="13" t="n"/>
      <c r="B132" s="13" t="n"/>
      <c r="C132" s="14" t="n"/>
      <c r="D132" s="15" t="n"/>
      <c r="E132" s="15" t="n"/>
      <c r="F132" s="16" t="n"/>
      <c r="G132" s="17" t="n"/>
      <c r="H132">
        <f>IF(G132="Sí","Pagada",IF(OR(E132="",F132=""),"",IF(E132&lt;TODAY(),"Vencida hace "&amp;(TODAY()-E132)&amp;IF(TODAY()-E132=1," día"," días"),IF(E132-TODAY()&lt;=7,"Vence esta semana","Al día"))))</f>
        <v/>
      </c>
      <c r="I132" s="18">
        <f>IF(OR(G132="Sí",E132="",F132=""),"",IF(TRIM(C132&amp;"")="","Falta el WhatsApp",HYPERLINK("https://wa.me/"&amp;IF(LEN(SUBSTITUTE(SUBSTITUTE(SUBSTITUTE(C132&amp;""," ",""),"+",""),"-",""))=9,"56","")&amp;SUBSTITUTE(SUBSTITUTE(SUBSTITUTE(C132&amp;""," ",""),"+",""),"-","")&amp;"?text="&amp;IFERROR(_xlfn.ENCODEURL("Hola, te escribo por la factura "&amp;A132&amp;" por $"&amp;SUBSTITUTE(FIXED(F132,0),",",".")&amp;IF(E132&lt;TODAY(),", que venció el ",", que vence el ")&amp;RIGHT("0"&amp;DAY(E132),2)&amp;"-"&amp;RIGHT("0"&amp;MONTH(E132),2)&amp;"-"&amp;YEAR(E132)&amp;". ¿Me confirmas cuándo la pagas? Gracias."),SUBSTITUTE("Hola, te escribo por la factura "&amp;A132&amp;" por $"&amp;SUBSTITUTE(FIXED(F132,0),",",".")&amp;IF(E132&lt;TODAY(),", que venció el ",", que vence el ")&amp;RIGHT("0"&amp;DAY(E132),2)&amp;"-"&amp;RIGHT("0"&amp;MONTH(E132),2)&amp;"-"&amp;YEAR(E132)&amp;". ¿Me confirmas cuándo la pagas? Gracias."," ","%20")),"Abrir WhatsApp")))</f>
        <v/>
      </c>
      <c r="J132" s="19">
        <f>IF(OR(G132="Sí",E132="",F132=""),"",COUNTIFS($G$5:$G$204,"&lt;&gt;Sí",$E$5:$E$204,"&lt;"&amp;E132,$F$5:$F$204,"&lt;&gt;")+COUNTIFS($G$5:G132,"&lt;&gt;Sí",$E$5:E132,E132,$F$5:F132,"&lt;&gt;"))</f>
        <v/>
      </c>
    </row>
    <row r="133">
      <c r="A133" s="13" t="n"/>
      <c r="B133" s="13" t="n"/>
      <c r="C133" s="14" t="n"/>
      <c r="D133" s="15" t="n"/>
      <c r="E133" s="15" t="n"/>
      <c r="F133" s="16" t="n"/>
      <c r="G133" s="17" t="n"/>
      <c r="H133">
        <f>IF(G133="Sí","Pagada",IF(OR(E133="",F133=""),"",IF(E133&lt;TODAY(),"Vencida hace "&amp;(TODAY()-E133)&amp;IF(TODAY()-E133=1," día"," días"),IF(E133-TODAY()&lt;=7,"Vence esta semana","Al día"))))</f>
        <v/>
      </c>
      <c r="I133" s="18">
        <f>IF(OR(G133="Sí",E133="",F133=""),"",IF(TRIM(C133&amp;"")="","Falta el WhatsApp",HYPERLINK("https://wa.me/"&amp;IF(LEN(SUBSTITUTE(SUBSTITUTE(SUBSTITUTE(C133&amp;""," ",""),"+",""),"-",""))=9,"56","")&amp;SUBSTITUTE(SUBSTITUTE(SUBSTITUTE(C133&amp;""," ",""),"+",""),"-","")&amp;"?text="&amp;IFERROR(_xlfn.ENCODEURL("Hola, te escribo por la factura "&amp;A133&amp;" por $"&amp;SUBSTITUTE(FIXED(F133,0),",",".")&amp;IF(E133&lt;TODAY(),", que venció el ",", que vence el ")&amp;RIGHT("0"&amp;DAY(E133),2)&amp;"-"&amp;RIGHT("0"&amp;MONTH(E133),2)&amp;"-"&amp;YEAR(E133)&amp;". ¿Me confirmas cuándo la pagas? Gracias."),SUBSTITUTE("Hola, te escribo por la factura "&amp;A133&amp;" por $"&amp;SUBSTITUTE(FIXED(F133,0),",",".")&amp;IF(E133&lt;TODAY(),", que venció el ",", que vence el ")&amp;RIGHT("0"&amp;DAY(E133),2)&amp;"-"&amp;RIGHT("0"&amp;MONTH(E133),2)&amp;"-"&amp;YEAR(E133)&amp;". ¿Me confirmas cuándo la pagas? Gracias."," ","%20")),"Abrir WhatsApp")))</f>
        <v/>
      </c>
      <c r="J133" s="19">
        <f>IF(OR(G133="Sí",E133="",F133=""),"",COUNTIFS($G$5:$G$204,"&lt;&gt;Sí",$E$5:$E$204,"&lt;"&amp;E133,$F$5:$F$204,"&lt;&gt;")+COUNTIFS($G$5:G133,"&lt;&gt;Sí",$E$5:E133,E133,$F$5:F133,"&lt;&gt;"))</f>
        <v/>
      </c>
    </row>
    <row r="134">
      <c r="A134" s="13" t="n"/>
      <c r="B134" s="13" t="n"/>
      <c r="C134" s="14" t="n"/>
      <c r="D134" s="15" t="n"/>
      <c r="E134" s="15" t="n"/>
      <c r="F134" s="16" t="n"/>
      <c r="G134" s="17" t="n"/>
      <c r="H134">
        <f>IF(G134="Sí","Pagada",IF(OR(E134="",F134=""),"",IF(E134&lt;TODAY(),"Vencida hace "&amp;(TODAY()-E134)&amp;IF(TODAY()-E134=1," día"," días"),IF(E134-TODAY()&lt;=7,"Vence esta semana","Al día"))))</f>
        <v/>
      </c>
      <c r="I134" s="18">
        <f>IF(OR(G134="Sí",E134="",F134=""),"",IF(TRIM(C134&amp;"")="","Falta el WhatsApp",HYPERLINK("https://wa.me/"&amp;IF(LEN(SUBSTITUTE(SUBSTITUTE(SUBSTITUTE(C134&amp;""," ",""),"+",""),"-",""))=9,"56","")&amp;SUBSTITUTE(SUBSTITUTE(SUBSTITUTE(C134&amp;""," ",""),"+",""),"-","")&amp;"?text="&amp;IFERROR(_xlfn.ENCODEURL("Hola, te escribo por la factura "&amp;A134&amp;" por $"&amp;SUBSTITUTE(FIXED(F134,0),",",".")&amp;IF(E134&lt;TODAY(),", que venció el ",", que vence el ")&amp;RIGHT("0"&amp;DAY(E134),2)&amp;"-"&amp;RIGHT("0"&amp;MONTH(E134),2)&amp;"-"&amp;YEAR(E134)&amp;". ¿Me confirmas cuándo la pagas? Gracias."),SUBSTITUTE("Hola, te escribo por la factura "&amp;A134&amp;" por $"&amp;SUBSTITUTE(FIXED(F134,0),",",".")&amp;IF(E134&lt;TODAY(),", que venció el ",", que vence el ")&amp;RIGHT("0"&amp;DAY(E134),2)&amp;"-"&amp;RIGHT("0"&amp;MONTH(E134),2)&amp;"-"&amp;YEAR(E134)&amp;". ¿Me confirmas cuándo la pagas? Gracias."," ","%20")),"Abrir WhatsApp")))</f>
        <v/>
      </c>
      <c r="J134" s="19">
        <f>IF(OR(G134="Sí",E134="",F134=""),"",COUNTIFS($G$5:$G$204,"&lt;&gt;Sí",$E$5:$E$204,"&lt;"&amp;E134,$F$5:$F$204,"&lt;&gt;")+COUNTIFS($G$5:G134,"&lt;&gt;Sí",$E$5:E134,E134,$F$5:F134,"&lt;&gt;"))</f>
        <v/>
      </c>
    </row>
    <row r="135">
      <c r="A135" s="13" t="n"/>
      <c r="B135" s="13" t="n"/>
      <c r="C135" s="14" t="n"/>
      <c r="D135" s="15" t="n"/>
      <c r="E135" s="15" t="n"/>
      <c r="F135" s="16" t="n"/>
      <c r="G135" s="17" t="n"/>
      <c r="H135">
        <f>IF(G135="Sí","Pagada",IF(OR(E135="",F135=""),"",IF(E135&lt;TODAY(),"Vencida hace "&amp;(TODAY()-E135)&amp;IF(TODAY()-E135=1," día"," días"),IF(E135-TODAY()&lt;=7,"Vence esta semana","Al día"))))</f>
        <v/>
      </c>
      <c r="I135" s="18">
        <f>IF(OR(G135="Sí",E135="",F135=""),"",IF(TRIM(C135&amp;"")="","Falta el WhatsApp",HYPERLINK("https://wa.me/"&amp;IF(LEN(SUBSTITUTE(SUBSTITUTE(SUBSTITUTE(C135&amp;""," ",""),"+",""),"-",""))=9,"56","")&amp;SUBSTITUTE(SUBSTITUTE(SUBSTITUTE(C135&amp;""," ",""),"+",""),"-","")&amp;"?text="&amp;IFERROR(_xlfn.ENCODEURL("Hola, te escribo por la factura "&amp;A135&amp;" por $"&amp;SUBSTITUTE(FIXED(F135,0),",",".")&amp;IF(E135&lt;TODAY(),", que venció el ",", que vence el ")&amp;RIGHT("0"&amp;DAY(E135),2)&amp;"-"&amp;RIGHT("0"&amp;MONTH(E135),2)&amp;"-"&amp;YEAR(E135)&amp;". ¿Me confirmas cuándo la pagas? Gracias."),SUBSTITUTE("Hola, te escribo por la factura "&amp;A135&amp;" por $"&amp;SUBSTITUTE(FIXED(F135,0),",",".")&amp;IF(E135&lt;TODAY(),", que venció el ",", que vence el ")&amp;RIGHT("0"&amp;DAY(E135),2)&amp;"-"&amp;RIGHT("0"&amp;MONTH(E135),2)&amp;"-"&amp;YEAR(E135)&amp;". ¿Me confirmas cuándo la pagas? Gracias."," ","%20")),"Abrir WhatsApp")))</f>
        <v/>
      </c>
      <c r="J135" s="19">
        <f>IF(OR(G135="Sí",E135="",F135=""),"",COUNTIFS($G$5:$G$204,"&lt;&gt;Sí",$E$5:$E$204,"&lt;"&amp;E135,$F$5:$F$204,"&lt;&gt;")+COUNTIFS($G$5:G135,"&lt;&gt;Sí",$E$5:E135,E135,$F$5:F135,"&lt;&gt;"))</f>
        <v/>
      </c>
    </row>
    <row r="136">
      <c r="A136" s="13" t="n"/>
      <c r="B136" s="13" t="n"/>
      <c r="C136" s="14" t="n"/>
      <c r="D136" s="15" t="n"/>
      <c r="E136" s="15" t="n"/>
      <c r="F136" s="16" t="n"/>
      <c r="G136" s="17" t="n"/>
      <c r="H136">
        <f>IF(G136="Sí","Pagada",IF(OR(E136="",F136=""),"",IF(E136&lt;TODAY(),"Vencida hace "&amp;(TODAY()-E136)&amp;IF(TODAY()-E136=1," día"," días"),IF(E136-TODAY()&lt;=7,"Vence esta semana","Al día"))))</f>
        <v/>
      </c>
      <c r="I136" s="18">
        <f>IF(OR(G136="Sí",E136="",F136=""),"",IF(TRIM(C136&amp;"")="","Falta el WhatsApp",HYPERLINK("https://wa.me/"&amp;IF(LEN(SUBSTITUTE(SUBSTITUTE(SUBSTITUTE(C136&amp;""," ",""),"+",""),"-",""))=9,"56","")&amp;SUBSTITUTE(SUBSTITUTE(SUBSTITUTE(C136&amp;""," ",""),"+",""),"-","")&amp;"?text="&amp;IFERROR(_xlfn.ENCODEURL("Hola, te escribo por la factura "&amp;A136&amp;" por $"&amp;SUBSTITUTE(FIXED(F136,0),",",".")&amp;IF(E136&lt;TODAY(),", que venció el ",", que vence el ")&amp;RIGHT("0"&amp;DAY(E136),2)&amp;"-"&amp;RIGHT("0"&amp;MONTH(E136),2)&amp;"-"&amp;YEAR(E136)&amp;". ¿Me confirmas cuándo la pagas? Gracias."),SUBSTITUTE("Hola, te escribo por la factura "&amp;A136&amp;" por $"&amp;SUBSTITUTE(FIXED(F136,0),",",".")&amp;IF(E136&lt;TODAY(),", que venció el ",", que vence el ")&amp;RIGHT("0"&amp;DAY(E136),2)&amp;"-"&amp;RIGHT("0"&amp;MONTH(E136),2)&amp;"-"&amp;YEAR(E136)&amp;". ¿Me confirmas cuándo la pagas? Gracias."," ","%20")),"Abrir WhatsApp")))</f>
        <v/>
      </c>
      <c r="J136" s="19">
        <f>IF(OR(G136="Sí",E136="",F136=""),"",COUNTIFS($G$5:$G$204,"&lt;&gt;Sí",$E$5:$E$204,"&lt;"&amp;E136,$F$5:$F$204,"&lt;&gt;")+COUNTIFS($G$5:G136,"&lt;&gt;Sí",$E$5:E136,E136,$F$5:F136,"&lt;&gt;"))</f>
        <v/>
      </c>
    </row>
    <row r="137">
      <c r="A137" s="13" t="n"/>
      <c r="B137" s="13" t="n"/>
      <c r="C137" s="14" t="n"/>
      <c r="D137" s="15" t="n"/>
      <c r="E137" s="15" t="n"/>
      <c r="F137" s="16" t="n"/>
      <c r="G137" s="17" t="n"/>
      <c r="H137">
        <f>IF(G137="Sí","Pagada",IF(OR(E137="",F137=""),"",IF(E137&lt;TODAY(),"Vencida hace "&amp;(TODAY()-E137)&amp;IF(TODAY()-E137=1," día"," días"),IF(E137-TODAY()&lt;=7,"Vence esta semana","Al día"))))</f>
        <v/>
      </c>
      <c r="I137" s="18">
        <f>IF(OR(G137="Sí",E137="",F137=""),"",IF(TRIM(C137&amp;"")="","Falta el WhatsApp",HYPERLINK("https://wa.me/"&amp;IF(LEN(SUBSTITUTE(SUBSTITUTE(SUBSTITUTE(C137&amp;""," ",""),"+",""),"-",""))=9,"56","")&amp;SUBSTITUTE(SUBSTITUTE(SUBSTITUTE(C137&amp;""," ",""),"+",""),"-","")&amp;"?text="&amp;IFERROR(_xlfn.ENCODEURL("Hola, te escribo por la factura "&amp;A137&amp;" por $"&amp;SUBSTITUTE(FIXED(F137,0),",",".")&amp;IF(E137&lt;TODAY(),", que venció el ",", que vence el ")&amp;RIGHT("0"&amp;DAY(E137),2)&amp;"-"&amp;RIGHT("0"&amp;MONTH(E137),2)&amp;"-"&amp;YEAR(E137)&amp;". ¿Me confirmas cuándo la pagas? Gracias."),SUBSTITUTE("Hola, te escribo por la factura "&amp;A137&amp;" por $"&amp;SUBSTITUTE(FIXED(F137,0),",",".")&amp;IF(E137&lt;TODAY(),", que venció el ",", que vence el ")&amp;RIGHT("0"&amp;DAY(E137),2)&amp;"-"&amp;RIGHT("0"&amp;MONTH(E137),2)&amp;"-"&amp;YEAR(E137)&amp;". ¿Me confirmas cuándo la pagas? Gracias."," ","%20")),"Abrir WhatsApp")))</f>
        <v/>
      </c>
      <c r="J137" s="19">
        <f>IF(OR(G137="Sí",E137="",F137=""),"",COUNTIFS($G$5:$G$204,"&lt;&gt;Sí",$E$5:$E$204,"&lt;"&amp;E137,$F$5:$F$204,"&lt;&gt;")+COUNTIFS($G$5:G137,"&lt;&gt;Sí",$E$5:E137,E137,$F$5:F137,"&lt;&gt;"))</f>
        <v/>
      </c>
    </row>
    <row r="138">
      <c r="A138" s="13" t="n"/>
      <c r="B138" s="13" t="n"/>
      <c r="C138" s="14" t="n"/>
      <c r="D138" s="15" t="n"/>
      <c r="E138" s="15" t="n"/>
      <c r="F138" s="16" t="n"/>
      <c r="G138" s="17" t="n"/>
      <c r="H138">
        <f>IF(G138="Sí","Pagada",IF(OR(E138="",F138=""),"",IF(E138&lt;TODAY(),"Vencida hace "&amp;(TODAY()-E138)&amp;IF(TODAY()-E138=1," día"," días"),IF(E138-TODAY()&lt;=7,"Vence esta semana","Al día"))))</f>
        <v/>
      </c>
      <c r="I138" s="18">
        <f>IF(OR(G138="Sí",E138="",F138=""),"",IF(TRIM(C138&amp;"")="","Falta el WhatsApp",HYPERLINK("https://wa.me/"&amp;IF(LEN(SUBSTITUTE(SUBSTITUTE(SUBSTITUTE(C138&amp;""," ",""),"+",""),"-",""))=9,"56","")&amp;SUBSTITUTE(SUBSTITUTE(SUBSTITUTE(C138&amp;""," ",""),"+",""),"-","")&amp;"?text="&amp;IFERROR(_xlfn.ENCODEURL("Hola, te escribo por la factura "&amp;A138&amp;" por $"&amp;SUBSTITUTE(FIXED(F138,0),",",".")&amp;IF(E138&lt;TODAY(),", que venció el ",", que vence el ")&amp;RIGHT("0"&amp;DAY(E138),2)&amp;"-"&amp;RIGHT("0"&amp;MONTH(E138),2)&amp;"-"&amp;YEAR(E138)&amp;". ¿Me confirmas cuándo la pagas? Gracias."),SUBSTITUTE("Hola, te escribo por la factura "&amp;A138&amp;" por $"&amp;SUBSTITUTE(FIXED(F138,0),",",".")&amp;IF(E138&lt;TODAY(),", que venció el ",", que vence el ")&amp;RIGHT("0"&amp;DAY(E138),2)&amp;"-"&amp;RIGHT("0"&amp;MONTH(E138),2)&amp;"-"&amp;YEAR(E138)&amp;". ¿Me confirmas cuándo la pagas? Gracias."," ","%20")),"Abrir WhatsApp")))</f>
        <v/>
      </c>
      <c r="J138" s="19">
        <f>IF(OR(G138="Sí",E138="",F138=""),"",COUNTIFS($G$5:$G$204,"&lt;&gt;Sí",$E$5:$E$204,"&lt;"&amp;E138,$F$5:$F$204,"&lt;&gt;")+COUNTIFS($G$5:G138,"&lt;&gt;Sí",$E$5:E138,E138,$F$5:F138,"&lt;&gt;"))</f>
        <v/>
      </c>
    </row>
    <row r="139">
      <c r="A139" s="13" t="n"/>
      <c r="B139" s="13" t="n"/>
      <c r="C139" s="14" t="n"/>
      <c r="D139" s="15" t="n"/>
      <c r="E139" s="15" t="n"/>
      <c r="F139" s="16" t="n"/>
      <c r="G139" s="17" t="n"/>
      <c r="H139">
        <f>IF(G139="Sí","Pagada",IF(OR(E139="",F139=""),"",IF(E139&lt;TODAY(),"Vencida hace "&amp;(TODAY()-E139)&amp;IF(TODAY()-E139=1," día"," días"),IF(E139-TODAY()&lt;=7,"Vence esta semana","Al día"))))</f>
        <v/>
      </c>
      <c r="I139" s="18">
        <f>IF(OR(G139="Sí",E139="",F139=""),"",IF(TRIM(C139&amp;"")="","Falta el WhatsApp",HYPERLINK("https://wa.me/"&amp;IF(LEN(SUBSTITUTE(SUBSTITUTE(SUBSTITUTE(C139&amp;""," ",""),"+",""),"-",""))=9,"56","")&amp;SUBSTITUTE(SUBSTITUTE(SUBSTITUTE(C139&amp;""," ",""),"+",""),"-","")&amp;"?text="&amp;IFERROR(_xlfn.ENCODEURL("Hola, te escribo por la factura "&amp;A139&amp;" por $"&amp;SUBSTITUTE(FIXED(F139,0),",",".")&amp;IF(E139&lt;TODAY(),", que venció el ",", que vence el ")&amp;RIGHT("0"&amp;DAY(E139),2)&amp;"-"&amp;RIGHT("0"&amp;MONTH(E139),2)&amp;"-"&amp;YEAR(E139)&amp;". ¿Me confirmas cuándo la pagas? Gracias."),SUBSTITUTE("Hola, te escribo por la factura "&amp;A139&amp;" por $"&amp;SUBSTITUTE(FIXED(F139,0),",",".")&amp;IF(E139&lt;TODAY(),", que venció el ",", que vence el ")&amp;RIGHT("0"&amp;DAY(E139),2)&amp;"-"&amp;RIGHT("0"&amp;MONTH(E139),2)&amp;"-"&amp;YEAR(E139)&amp;". ¿Me confirmas cuándo la pagas? Gracias."," ","%20")),"Abrir WhatsApp")))</f>
        <v/>
      </c>
      <c r="J139" s="19">
        <f>IF(OR(G139="Sí",E139="",F139=""),"",COUNTIFS($G$5:$G$204,"&lt;&gt;Sí",$E$5:$E$204,"&lt;"&amp;E139,$F$5:$F$204,"&lt;&gt;")+COUNTIFS($G$5:G139,"&lt;&gt;Sí",$E$5:E139,E139,$F$5:F139,"&lt;&gt;"))</f>
        <v/>
      </c>
    </row>
    <row r="140">
      <c r="A140" s="13" t="n"/>
      <c r="B140" s="13" t="n"/>
      <c r="C140" s="14" t="n"/>
      <c r="D140" s="15" t="n"/>
      <c r="E140" s="15" t="n"/>
      <c r="F140" s="16" t="n"/>
      <c r="G140" s="17" t="n"/>
      <c r="H140">
        <f>IF(G140="Sí","Pagada",IF(OR(E140="",F140=""),"",IF(E140&lt;TODAY(),"Vencida hace "&amp;(TODAY()-E140)&amp;IF(TODAY()-E140=1," día"," días"),IF(E140-TODAY()&lt;=7,"Vence esta semana","Al día"))))</f>
        <v/>
      </c>
      <c r="I140" s="18">
        <f>IF(OR(G140="Sí",E140="",F140=""),"",IF(TRIM(C140&amp;"")="","Falta el WhatsApp",HYPERLINK("https://wa.me/"&amp;IF(LEN(SUBSTITUTE(SUBSTITUTE(SUBSTITUTE(C140&amp;""," ",""),"+",""),"-",""))=9,"56","")&amp;SUBSTITUTE(SUBSTITUTE(SUBSTITUTE(C140&amp;""," ",""),"+",""),"-","")&amp;"?text="&amp;IFERROR(_xlfn.ENCODEURL("Hola, te escribo por la factura "&amp;A140&amp;" por $"&amp;SUBSTITUTE(FIXED(F140,0),",",".")&amp;IF(E140&lt;TODAY(),", que venció el ",", que vence el ")&amp;RIGHT("0"&amp;DAY(E140),2)&amp;"-"&amp;RIGHT("0"&amp;MONTH(E140),2)&amp;"-"&amp;YEAR(E140)&amp;". ¿Me confirmas cuándo la pagas? Gracias."),SUBSTITUTE("Hola, te escribo por la factura "&amp;A140&amp;" por $"&amp;SUBSTITUTE(FIXED(F140,0),",",".")&amp;IF(E140&lt;TODAY(),", que venció el ",", que vence el ")&amp;RIGHT("0"&amp;DAY(E140),2)&amp;"-"&amp;RIGHT("0"&amp;MONTH(E140),2)&amp;"-"&amp;YEAR(E140)&amp;". ¿Me confirmas cuándo la pagas? Gracias."," ","%20")),"Abrir WhatsApp")))</f>
        <v/>
      </c>
      <c r="J140" s="19">
        <f>IF(OR(G140="Sí",E140="",F140=""),"",COUNTIFS($G$5:$G$204,"&lt;&gt;Sí",$E$5:$E$204,"&lt;"&amp;E140,$F$5:$F$204,"&lt;&gt;")+COUNTIFS($G$5:G140,"&lt;&gt;Sí",$E$5:E140,E140,$F$5:F140,"&lt;&gt;"))</f>
        <v/>
      </c>
    </row>
    <row r="141">
      <c r="A141" s="13" t="n"/>
      <c r="B141" s="13" t="n"/>
      <c r="C141" s="14" t="n"/>
      <c r="D141" s="15" t="n"/>
      <c r="E141" s="15" t="n"/>
      <c r="F141" s="16" t="n"/>
      <c r="G141" s="17" t="n"/>
      <c r="H141">
        <f>IF(G141="Sí","Pagada",IF(OR(E141="",F141=""),"",IF(E141&lt;TODAY(),"Vencida hace "&amp;(TODAY()-E141)&amp;IF(TODAY()-E141=1," día"," días"),IF(E141-TODAY()&lt;=7,"Vence esta semana","Al día"))))</f>
        <v/>
      </c>
      <c r="I141" s="18">
        <f>IF(OR(G141="Sí",E141="",F141=""),"",IF(TRIM(C141&amp;"")="","Falta el WhatsApp",HYPERLINK("https://wa.me/"&amp;IF(LEN(SUBSTITUTE(SUBSTITUTE(SUBSTITUTE(C141&amp;""," ",""),"+",""),"-",""))=9,"56","")&amp;SUBSTITUTE(SUBSTITUTE(SUBSTITUTE(C141&amp;""," ",""),"+",""),"-","")&amp;"?text="&amp;IFERROR(_xlfn.ENCODEURL("Hola, te escribo por la factura "&amp;A141&amp;" por $"&amp;SUBSTITUTE(FIXED(F141,0),",",".")&amp;IF(E141&lt;TODAY(),", que venció el ",", que vence el ")&amp;RIGHT("0"&amp;DAY(E141),2)&amp;"-"&amp;RIGHT("0"&amp;MONTH(E141),2)&amp;"-"&amp;YEAR(E141)&amp;". ¿Me confirmas cuándo la pagas? Gracias."),SUBSTITUTE("Hola, te escribo por la factura "&amp;A141&amp;" por $"&amp;SUBSTITUTE(FIXED(F141,0),",",".")&amp;IF(E141&lt;TODAY(),", que venció el ",", que vence el ")&amp;RIGHT("0"&amp;DAY(E141),2)&amp;"-"&amp;RIGHT("0"&amp;MONTH(E141),2)&amp;"-"&amp;YEAR(E141)&amp;". ¿Me confirmas cuándo la pagas? Gracias."," ","%20")),"Abrir WhatsApp")))</f>
        <v/>
      </c>
      <c r="J141" s="19">
        <f>IF(OR(G141="Sí",E141="",F141=""),"",COUNTIFS($G$5:$G$204,"&lt;&gt;Sí",$E$5:$E$204,"&lt;"&amp;E141,$F$5:$F$204,"&lt;&gt;")+COUNTIFS($G$5:G141,"&lt;&gt;Sí",$E$5:E141,E141,$F$5:F141,"&lt;&gt;"))</f>
        <v/>
      </c>
    </row>
    <row r="142">
      <c r="A142" s="13" t="n"/>
      <c r="B142" s="13" t="n"/>
      <c r="C142" s="14" t="n"/>
      <c r="D142" s="15" t="n"/>
      <c r="E142" s="15" t="n"/>
      <c r="F142" s="16" t="n"/>
      <c r="G142" s="17" t="n"/>
      <c r="H142">
        <f>IF(G142="Sí","Pagada",IF(OR(E142="",F142=""),"",IF(E142&lt;TODAY(),"Vencida hace "&amp;(TODAY()-E142)&amp;IF(TODAY()-E142=1," día"," días"),IF(E142-TODAY()&lt;=7,"Vence esta semana","Al día"))))</f>
        <v/>
      </c>
      <c r="I142" s="18">
        <f>IF(OR(G142="Sí",E142="",F142=""),"",IF(TRIM(C142&amp;"")="","Falta el WhatsApp",HYPERLINK("https://wa.me/"&amp;IF(LEN(SUBSTITUTE(SUBSTITUTE(SUBSTITUTE(C142&amp;""," ",""),"+",""),"-",""))=9,"56","")&amp;SUBSTITUTE(SUBSTITUTE(SUBSTITUTE(C142&amp;""," ",""),"+",""),"-","")&amp;"?text="&amp;IFERROR(_xlfn.ENCODEURL("Hola, te escribo por la factura "&amp;A142&amp;" por $"&amp;SUBSTITUTE(FIXED(F142,0),",",".")&amp;IF(E142&lt;TODAY(),", que venció el ",", que vence el ")&amp;RIGHT("0"&amp;DAY(E142),2)&amp;"-"&amp;RIGHT("0"&amp;MONTH(E142),2)&amp;"-"&amp;YEAR(E142)&amp;". ¿Me confirmas cuándo la pagas? Gracias."),SUBSTITUTE("Hola, te escribo por la factura "&amp;A142&amp;" por $"&amp;SUBSTITUTE(FIXED(F142,0),",",".")&amp;IF(E142&lt;TODAY(),", que venció el ",", que vence el ")&amp;RIGHT("0"&amp;DAY(E142),2)&amp;"-"&amp;RIGHT("0"&amp;MONTH(E142),2)&amp;"-"&amp;YEAR(E142)&amp;". ¿Me confirmas cuándo la pagas? Gracias."," ","%20")),"Abrir WhatsApp")))</f>
        <v/>
      </c>
      <c r="J142" s="19">
        <f>IF(OR(G142="Sí",E142="",F142=""),"",COUNTIFS($G$5:$G$204,"&lt;&gt;Sí",$E$5:$E$204,"&lt;"&amp;E142,$F$5:$F$204,"&lt;&gt;")+COUNTIFS($G$5:G142,"&lt;&gt;Sí",$E$5:E142,E142,$F$5:F142,"&lt;&gt;"))</f>
        <v/>
      </c>
    </row>
    <row r="143">
      <c r="A143" s="13" t="n"/>
      <c r="B143" s="13" t="n"/>
      <c r="C143" s="14" t="n"/>
      <c r="D143" s="15" t="n"/>
      <c r="E143" s="15" t="n"/>
      <c r="F143" s="16" t="n"/>
      <c r="G143" s="17" t="n"/>
      <c r="H143">
        <f>IF(G143="Sí","Pagada",IF(OR(E143="",F143=""),"",IF(E143&lt;TODAY(),"Vencida hace "&amp;(TODAY()-E143)&amp;IF(TODAY()-E143=1," día"," días"),IF(E143-TODAY()&lt;=7,"Vence esta semana","Al día"))))</f>
        <v/>
      </c>
      <c r="I143" s="18">
        <f>IF(OR(G143="Sí",E143="",F143=""),"",IF(TRIM(C143&amp;"")="","Falta el WhatsApp",HYPERLINK("https://wa.me/"&amp;IF(LEN(SUBSTITUTE(SUBSTITUTE(SUBSTITUTE(C143&amp;""," ",""),"+",""),"-",""))=9,"56","")&amp;SUBSTITUTE(SUBSTITUTE(SUBSTITUTE(C143&amp;""," ",""),"+",""),"-","")&amp;"?text="&amp;IFERROR(_xlfn.ENCODEURL("Hola, te escribo por la factura "&amp;A143&amp;" por $"&amp;SUBSTITUTE(FIXED(F143,0),",",".")&amp;IF(E143&lt;TODAY(),", que venció el ",", que vence el ")&amp;RIGHT("0"&amp;DAY(E143),2)&amp;"-"&amp;RIGHT("0"&amp;MONTH(E143),2)&amp;"-"&amp;YEAR(E143)&amp;". ¿Me confirmas cuándo la pagas? Gracias."),SUBSTITUTE("Hola, te escribo por la factura "&amp;A143&amp;" por $"&amp;SUBSTITUTE(FIXED(F143,0),",",".")&amp;IF(E143&lt;TODAY(),", que venció el ",", que vence el ")&amp;RIGHT("0"&amp;DAY(E143),2)&amp;"-"&amp;RIGHT("0"&amp;MONTH(E143),2)&amp;"-"&amp;YEAR(E143)&amp;". ¿Me confirmas cuándo la pagas? Gracias."," ","%20")),"Abrir WhatsApp")))</f>
        <v/>
      </c>
      <c r="J143" s="19">
        <f>IF(OR(G143="Sí",E143="",F143=""),"",COUNTIFS($G$5:$G$204,"&lt;&gt;Sí",$E$5:$E$204,"&lt;"&amp;E143,$F$5:$F$204,"&lt;&gt;")+COUNTIFS($G$5:G143,"&lt;&gt;Sí",$E$5:E143,E143,$F$5:F143,"&lt;&gt;"))</f>
        <v/>
      </c>
    </row>
    <row r="144">
      <c r="A144" s="13" t="n"/>
      <c r="B144" s="13" t="n"/>
      <c r="C144" s="14" t="n"/>
      <c r="D144" s="15" t="n"/>
      <c r="E144" s="15" t="n"/>
      <c r="F144" s="16" t="n"/>
      <c r="G144" s="17" t="n"/>
      <c r="H144">
        <f>IF(G144="Sí","Pagada",IF(OR(E144="",F144=""),"",IF(E144&lt;TODAY(),"Vencida hace "&amp;(TODAY()-E144)&amp;IF(TODAY()-E144=1," día"," días"),IF(E144-TODAY()&lt;=7,"Vence esta semana","Al día"))))</f>
        <v/>
      </c>
      <c r="I144" s="18">
        <f>IF(OR(G144="Sí",E144="",F144=""),"",IF(TRIM(C144&amp;"")="","Falta el WhatsApp",HYPERLINK("https://wa.me/"&amp;IF(LEN(SUBSTITUTE(SUBSTITUTE(SUBSTITUTE(C144&amp;""," ",""),"+",""),"-",""))=9,"56","")&amp;SUBSTITUTE(SUBSTITUTE(SUBSTITUTE(C144&amp;""," ",""),"+",""),"-","")&amp;"?text="&amp;IFERROR(_xlfn.ENCODEURL("Hola, te escribo por la factura "&amp;A144&amp;" por $"&amp;SUBSTITUTE(FIXED(F144,0),",",".")&amp;IF(E144&lt;TODAY(),", que venció el ",", que vence el ")&amp;RIGHT("0"&amp;DAY(E144),2)&amp;"-"&amp;RIGHT("0"&amp;MONTH(E144),2)&amp;"-"&amp;YEAR(E144)&amp;". ¿Me confirmas cuándo la pagas? Gracias."),SUBSTITUTE("Hola, te escribo por la factura "&amp;A144&amp;" por $"&amp;SUBSTITUTE(FIXED(F144,0),",",".")&amp;IF(E144&lt;TODAY(),", que venció el ",", que vence el ")&amp;RIGHT("0"&amp;DAY(E144),2)&amp;"-"&amp;RIGHT("0"&amp;MONTH(E144),2)&amp;"-"&amp;YEAR(E144)&amp;". ¿Me confirmas cuándo la pagas? Gracias."," ","%20")),"Abrir WhatsApp")))</f>
        <v/>
      </c>
      <c r="J144" s="19">
        <f>IF(OR(G144="Sí",E144="",F144=""),"",COUNTIFS($G$5:$G$204,"&lt;&gt;Sí",$E$5:$E$204,"&lt;"&amp;E144,$F$5:$F$204,"&lt;&gt;")+COUNTIFS($G$5:G144,"&lt;&gt;Sí",$E$5:E144,E144,$F$5:F144,"&lt;&gt;"))</f>
        <v/>
      </c>
    </row>
    <row r="145">
      <c r="A145" s="13" t="n"/>
      <c r="B145" s="13" t="n"/>
      <c r="C145" s="14" t="n"/>
      <c r="D145" s="15" t="n"/>
      <c r="E145" s="15" t="n"/>
      <c r="F145" s="16" t="n"/>
      <c r="G145" s="17" t="n"/>
      <c r="H145">
        <f>IF(G145="Sí","Pagada",IF(OR(E145="",F145=""),"",IF(E145&lt;TODAY(),"Vencida hace "&amp;(TODAY()-E145)&amp;IF(TODAY()-E145=1," día"," días"),IF(E145-TODAY()&lt;=7,"Vence esta semana","Al día"))))</f>
        <v/>
      </c>
      <c r="I145" s="18">
        <f>IF(OR(G145="Sí",E145="",F145=""),"",IF(TRIM(C145&amp;"")="","Falta el WhatsApp",HYPERLINK("https://wa.me/"&amp;IF(LEN(SUBSTITUTE(SUBSTITUTE(SUBSTITUTE(C145&amp;""," ",""),"+",""),"-",""))=9,"56","")&amp;SUBSTITUTE(SUBSTITUTE(SUBSTITUTE(C145&amp;""," ",""),"+",""),"-","")&amp;"?text="&amp;IFERROR(_xlfn.ENCODEURL("Hola, te escribo por la factura "&amp;A145&amp;" por $"&amp;SUBSTITUTE(FIXED(F145,0),",",".")&amp;IF(E145&lt;TODAY(),", que venció el ",", que vence el ")&amp;RIGHT("0"&amp;DAY(E145),2)&amp;"-"&amp;RIGHT("0"&amp;MONTH(E145),2)&amp;"-"&amp;YEAR(E145)&amp;". ¿Me confirmas cuándo la pagas? Gracias."),SUBSTITUTE("Hola, te escribo por la factura "&amp;A145&amp;" por $"&amp;SUBSTITUTE(FIXED(F145,0),",",".")&amp;IF(E145&lt;TODAY(),", que venció el ",", que vence el ")&amp;RIGHT("0"&amp;DAY(E145),2)&amp;"-"&amp;RIGHT("0"&amp;MONTH(E145),2)&amp;"-"&amp;YEAR(E145)&amp;". ¿Me confirmas cuándo la pagas? Gracias."," ","%20")),"Abrir WhatsApp")))</f>
        <v/>
      </c>
      <c r="J145" s="19">
        <f>IF(OR(G145="Sí",E145="",F145=""),"",COUNTIFS($G$5:$G$204,"&lt;&gt;Sí",$E$5:$E$204,"&lt;"&amp;E145,$F$5:$F$204,"&lt;&gt;")+COUNTIFS($G$5:G145,"&lt;&gt;Sí",$E$5:E145,E145,$F$5:F145,"&lt;&gt;"))</f>
        <v/>
      </c>
    </row>
    <row r="146">
      <c r="A146" s="13" t="n"/>
      <c r="B146" s="13" t="n"/>
      <c r="C146" s="14" t="n"/>
      <c r="D146" s="15" t="n"/>
      <c r="E146" s="15" t="n"/>
      <c r="F146" s="16" t="n"/>
      <c r="G146" s="17" t="n"/>
      <c r="H146">
        <f>IF(G146="Sí","Pagada",IF(OR(E146="",F146=""),"",IF(E146&lt;TODAY(),"Vencida hace "&amp;(TODAY()-E146)&amp;IF(TODAY()-E146=1," día"," días"),IF(E146-TODAY()&lt;=7,"Vence esta semana","Al día"))))</f>
        <v/>
      </c>
      <c r="I146" s="18">
        <f>IF(OR(G146="Sí",E146="",F146=""),"",IF(TRIM(C146&amp;"")="","Falta el WhatsApp",HYPERLINK("https://wa.me/"&amp;IF(LEN(SUBSTITUTE(SUBSTITUTE(SUBSTITUTE(C146&amp;""," ",""),"+",""),"-",""))=9,"56","")&amp;SUBSTITUTE(SUBSTITUTE(SUBSTITUTE(C146&amp;""," ",""),"+",""),"-","")&amp;"?text="&amp;IFERROR(_xlfn.ENCODEURL("Hola, te escribo por la factura "&amp;A146&amp;" por $"&amp;SUBSTITUTE(FIXED(F146,0),",",".")&amp;IF(E146&lt;TODAY(),", que venció el ",", que vence el ")&amp;RIGHT("0"&amp;DAY(E146),2)&amp;"-"&amp;RIGHT("0"&amp;MONTH(E146),2)&amp;"-"&amp;YEAR(E146)&amp;". ¿Me confirmas cuándo la pagas? Gracias."),SUBSTITUTE("Hola, te escribo por la factura "&amp;A146&amp;" por $"&amp;SUBSTITUTE(FIXED(F146,0),",",".")&amp;IF(E146&lt;TODAY(),", que venció el ",", que vence el ")&amp;RIGHT("0"&amp;DAY(E146),2)&amp;"-"&amp;RIGHT("0"&amp;MONTH(E146),2)&amp;"-"&amp;YEAR(E146)&amp;". ¿Me confirmas cuándo la pagas? Gracias."," ","%20")),"Abrir WhatsApp")))</f>
        <v/>
      </c>
      <c r="J146" s="19">
        <f>IF(OR(G146="Sí",E146="",F146=""),"",COUNTIFS($G$5:$G$204,"&lt;&gt;Sí",$E$5:$E$204,"&lt;"&amp;E146,$F$5:$F$204,"&lt;&gt;")+COUNTIFS($G$5:G146,"&lt;&gt;Sí",$E$5:E146,E146,$F$5:F146,"&lt;&gt;"))</f>
        <v/>
      </c>
    </row>
    <row r="147">
      <c r="A147" s="13" t="n"/>
      <c r="B147" s="13" t="n"/>
      <c r="C147" s="14" t="n"/>
      <c r="D147" s="15" t="n"/>
      <c r="E147" s="15" t="n"/>
      <c r="F147" s="16" t="n"/>
      <c r="G147" s="17" t="n"/>
      <c r="H147">
        <f>IF(G147="Sí","Pagada",IF(OR(E147="",F147=""),"",IF(E147&lt;TODAY(),"Vencida hace "&amp;(TODAY()-E147)&amp;IF(TODAY()-E147=1," día"," días"),IF(E147-TODAY()&lt;=7,"Vence esta semana","Al día"))))</f>
        <v/>
      </c>
      <c r="I147" s="18">
        <f>IF(OR(G147="Sí",E147="",F147=""),"",IF(TRIM(C147&amp;"")="","Falta el WhatsApp",HYPERLINK("https://wa.me/"&amp;IF(LEN(SUBSTITUTE(SUBSTITUTE(SUBSTITUTE(C147&amp;""," ",""),"+",""),"-",""))=9,"56","")&amp;SUBSTITUTE(SUBSTITUTE(SUBSTITUTE(C147&amp;""," ",""),"+",""),"-","")&amp;"?text="&amp;IFERROR(_xlfn.ENCODEURL("Hola, te escribo por la factura "&amp;A147&amp;" por $"&amp;SUBSTITUTE(FIXED(F147,0),",",".")&amp;IF(E147&lt;TODAY(),", que venció el ",", que vence el ")&amp;RIGHT("0"&amp;DAY(E147),2)&amp;"-"&amp;RIGHT("0"&amp;MONTH(E147),2)&amp;"-"&amp;YEAR(E147)&amp;". ¿Me confirmas cuándo la pagas? Gracias."),SUBSTITUTE("Hola, te escribo por la factura "&amp;A147&amp;" por $"&amp;SUBSTITUTE(FIXED(F147,0),",",".")&amp;IF(E147&lt;TODAY(),", que venció el ",", que vence el ")&amp;RIGHT("0"&amp;DAY(E147),2)&amp;"-"&amp;RIGHT("0"&amp;MONTH(E147),2)&amp;"-"&amp;YEAR(E147)&amp;". ¿Me confirmas cuándo la pagas? Gracias."," ","%20")),"Abrir WhatsApp")))</f>
        <v/>
      </c>
      <c r="J147" s="19">
        <f>IF(OR(G147="Sí",E147="",F147=""),"",COUNTIFS($G$5:$G$204,"&lt;&gt;Sí",$E$5:$E$204,"&lt;"&amp;E147,$F$5:$F$204,"&lt;&gt;")+COUNTIFS($G$5:G147,"&lt;&gt;Sí",$E$5:E147,E147,$F$5:F147,"&lt;&gt;"))</f>
        <v/>
      </c>
    </row>
    <row r="148">
      <c r="A148" s="13" t="n"/>
      <c r="B148" s="13" t="n"/>
      <c r="C148" s="14" t="n"/>
      <c r="D148" s="15" t="n"/>
      <c r="E148" s="15" t="n"/>
      <c r="F148" s="16" t="n"/>
      <c r="G148" s="17" t="n"/>
      <c r="H148">
        <f>IF(G148="Sí","Pagada",IF(OR(E148="",F148=""),"",IF(E148&lt;TODAY(),"Vencida hace "&amp;(TODAY()-E148)&amp;IF(TODAY()-E148=1," día"," días"),IF(E148-TODAY()&lt;=7,"Vence esta semana","Al día"))))</f>
        <v/>
      </c>
      <c r="I148" s="18">
        <f>IF(OR(G148="Sí",E148="",F148=""),"",IF(TRIM(C148&amp;"")="","Falta el WhatsApp",HYPERLINK("https://wa.me/"&amp;IF(LEN(SUBSTITUTE(SUBSTITUTE(SUBSTITUTE(C148&amp;""," ",""),"+",""),"-",""))=9,"56","")&amp;SUBSTITUTE(SUBSTITUTE(SUBSTITUTE(C148&amp;""," ",""),"+",""),"-","")&amp;"?text="&amp;IFERROR(_xlfn.ENCODEURL("Hola, te escribo por la factura "&amp;A148&amp;" por $"&amp;SUBSTITUTE(FIXED(F148,0),",",".")&amp;IF(E148&lt;TODAY(),", que venció el ",", que vence el ")&amp;RIGHT("0"&amp;DAY(E148),2)&amp;"-"&amp;RIGHT("0"&amp;MONTH(E148),2)&amp;"-"&amp;YEAR(E148)&amp;". ¿Me confirmas cuándo la pagas? Gracias."),SUBSTITUTE("Hola, te escribo por la factura "&amp;A148&amp;" por $"&amp;SUBSTITUTE(FIXED(F148,0),",",".")&amp;IF(E148&lt;TODAY(),", que venció el ",", que vence el ")&amp;RIGHT("0"&amp;DAY(E148),2)&amp;"-"&amp;RIGHT("0"&amp;MONTH(E148),2)&amp;"-"&amp;YEAR(E148)&amp;". ¿Me confirmas cuándo la pagas? Gracias."," ","%20")),"Abrir WhatsApp")))</f>
        <v/>
      </c>
      <c r="J148" s="19">
        <f>IF(OR(G148="Sí",E148="",F148=""),"",COUNTIFS($G$5:$G$204,"&lt;&gt;Sí",$E$5:$E$204,"&lt;"&amp;E148,$F$5:$F$204,"&lt;&gt;")+COUNTIFS($G$5:G148,"&lt;&gt;Sí",$E$5:E148,E148,$F$5:F148,"&lt;&gt;"))</f>
        <v/>
      </c>
    </row>
    <row r="149">
      <c r="A149" s="13" t="n"/>
      <c r="B149" s="13" t="n"/>
      <c r="C149" s="14" t="n"/>
      <c r="D149" s="15" t="n"/>
      <c r="E149" s="15" t="n"/>
      <c r="F149" s="16" t="n"/>
      <c r="G149" s="17" t="n"/>
      <c r="H149">
        <f>IF(G149="Sí","Pagada",IF(OR(E149="",F149=""),"",IF(E149&lt;TODAY(),"Vencida hace "&amp;(TODAY()-E149)&amp;IF(TODAY()-E149=1," día"," días"),IF(E149-TODAY()&lt;=7,"Vence esta semana","Al día"))))</f>
        <v/>
      </c>
      <c r="I149" s="18">
        <f>IF(OR(G149="Sí",E149="",F149=""),"",IF(TRIM(C149&amp;"")="","Falta el WhatsApp",HYPERLINK("https://wa.me/"&amp;IF(LEN(SUBSTITUTE(SUBSTITUTE(SUBSTITUTE(C149&amp;""," ",""),"+",""),"-",""))=9,"56","")&amp;SUBSTITUTE(SUBSTITUTE(SUBSTITUTE(C149&amp;""," ",""),"+",""),"-","")&amp;"?text="&amp;IFERROR(_xlfn.ENCODEURL("Hola, te escribo por la factura "&amp;A149&amp;" por $"&amp;SUBSTITUTE(FIXED(F149,0),",",".")&amp;IF(E149&lt;TODAY(),", que venció el ",", que vence el ")&amp;RIGHT("0"&amp;DAY(E149),2)&amp;"-"&amp;RIGHT("0"&amp;MONTH(E149),2)&amp;"-"&amp;YEAR(E149)&amp;". ¿Me confirmas cuándo la pagas? Gracias."),SUBSTITUTE("Hola, te escribo por la factura "&amp;A149&amp;" por $"&amp;SUBSTITUTE(FIXED(F149,0),",",".")&amp;IF(E149&lt;TODAY(),", que venció el ",", que vence el ")&amp;RIGHT("0"&amp;DAY(E149),2)&amp;"-"&amp;RIGHT("0"&amp;MONTH(E149),2)&amp;"-"&amp;YEAR(E149)&amp;". ¿Me confirmas cuándo la pagas? Gracias."," ","%20")),"Abrir WhatsApp")))</f>
        <v/>
      </c>
      <c r="J149" s="19">
        <f>IF(OR(G149="Sí",E149="",F149=""),"",COUNTIFS($G$5:$G$204,"&lt;&gt;Sí",$E$5:$E$204,"&lt;"&amp;E149,$F$5:$F$204,"&lt;&gt;")+COUNTIFS($G$5:G149,"&lt;&gt;Sí",$E$5:E149,E149,$F$5:F149,"&lt;&gt;"))</f>
        <v/>
      </c>
    </row>
    <row r="150">
      <c r="A150" s="13" t="n"/>
      <c r="B150" s="13" t="n"/>
      <c r="C150" s="14" t="n"/>
      <c r="D150" s="15" t="n"/>
      <c r="E150" s="15" t="n"/>
      <c r="F150" s="16" t="n"/>
      <c r="G150" s="17" t="n"/>
      <c r="H150">
        <f>IF(G150="Sí","Pagada",IF(OR(E150="",F150=""),"",IF(E150&lt;TODAY(),"Vencida hace "&amp;(TODAY()-E150)&amp;IF(TODAY()-E150=1," día"," días"),IF(E150-TODAY()&lt;=7,"Vence esta semana","Al día"))))</f>
        <v/>
      </c>
      <c r="I150" s="18">
        <f>IF(OR(G150="Sí",E150="",F150=""),"",IF(TRIM(C150&amp;"")="","Falta el WhatsApp",HYPERLINK("https://wa.me/"&amp;IF(LEN(SUBSTITUTE(SUBSTITUTE(SUBSTITUTE(C150&amp;""," ",""),"+",""),"-",""))=9,"56","")&amp;SUBSTITUTE(SUBSTITUTE(SUBSTITUTE(C150&amp;""," ",""),"+",""),"-","")&amp;"?text="&amp;IFERROR(_xlfn.ENCODEURL("Hola, te escribo por la factura "&amp;A150&amp;" por $"&amp;SUBSTITUTE(FIXED(F150,0),",",".")&amp;IF(E150&lt;TODAY(),", que venció el ",", que vence el ")&amp;RIGHT("0"&amp;DAY(E150),2)&amp;"-"&amp;RIGHT("0"&amp;MONTH(E150),2)&amp;"-"&amp;YEAR(E150)&amp;". ¿Me confirmas cuándo la pagas? Gracias."),SUBSTITUTE("Hola, te escribo por la factura "&amp;A150&amp;" por $"&amp;SUBSTITUTE(FIXED(F150,0),",",".")&amp;IF(E150&lt;TODAY(),", que venció el ",", que vence el ")&amp;RIGHT("0"&amp;DAY(E150),2)&amp;"-"&amp;RIGHT("0"&amp;MONTH(E150),2)&amp;"-"&amp;YEAR(E150)&amp;". ¿Me confirmas cuándo la pagas? Gracias."," ","%20")),"Abrir WhatsApp")))</f>
        <v/>
      </c>
      <c r="J150" s="19">
        <f>IF(OR(G150="Sí",E150="",F150=""),"",COUNTIFS($G$5:$G$204,"&lt;&gt;Sí",$E$5:$E$204,"&lt;"&amp;E150,$F$5:$F$204,"&lt;&gt;")+COUNTIFS($G$5:G150,"&lt;&gt;Sí",$E$5:E150,E150,$F$5:F150,"&lt;&gt;"))</f>
        <v/>
      </c>
    </row>
    <row r="151">
      <c r="A151" s="13" t="n"/>
      <c r="B151" s="13" t="n"/>
      <c r="C151" s="14" t="n"/>
      <c r="D151" s="15" t="n"/>
      <c r="E151" s="15" t="n"/>
      <c r="F151" s="16" t="n"/>
      <c r="G151" s="17" t="n"/>
      <c r="H151">
        <f>IF(G151="Sí","Pagada",IF(OR(E151="",F151=""),"",IF(E151&lt;TODAY(),"Vencida hace "&amp;(TODAY()-E151)&amp;IF(TODAY()-E151=1," día"," días"),IF(E151-TODAY()&lt;=7,"Vence esta semana","Al día"))))</f>
        <v/>
      </c>
      <c r="I151" s="18">
        <f>IF(OR(G151="Sí",E151="",F151=""),"",IF(TRIM(C151&amp;"")="","Falta el WhatsApp",HYPERLINK("https://wa.me/"&amp;IF(LEN(SUBSTITUTE(SUBSTITUTE(SUBSTITUTE(C151&amp;""," ",""),"+",""),"-",""))=9,"56","")&amp;SUBSTITUTE(SUBSTITUTE(SUBSTITUTE(C151&amp;""," ",""),"+",""),"-","")&amp;"?text="&amp;IFERROR(_xlfn.ENCODEURL("Hola, te escribo por la factura "&amp;A151&amp;" por $"&amp;SUBSTITUTE(FIXED(F151,0),",",".")&amp;IF(E151&lt;TODAY(),", que venció el ",", que vence el ")&amp;RIGHT("0"&amp;DAY(E151),2)&amp;"-"&amp;RIGHT("0"&amp;MONTH(E151),2)&amp;"-"&amp;YEAR(E151)&amp;". ¿Me confirmas cuándo la pagas? Gracias."),SUBSTITUTE("Hola, te escribo por la factura "&amp;A151&amp;" por $"&amp;SUBSTITUTE(FIXED(F151,0),",",".")&amp;IF(E151&lt;TODAY(),", que venció el ",", que vence el ")&amp;RIGHT("0"&amp;DAY(E151),2)&amp;"-"&amp;RIGHT("0"&amp;MONTH(E151),2)&amp;"-"&amp;YEAR(E151)&amp;". ¿Me confirmas cuándo la pagas? Gracias."," ","%20")),"Abrir WhatsApp")))</f>
        <v/>
      </c>
      <c r="J151" s="19">
        <f>IF(OR(G151="Sí",E151="",F151=""),"",COUNTIFS($G$5:$G$204,"&lt;&gt;Sí",$E$5:$E$204,"&lt;"&amp;E151,$F$5:$F$204,"&lt;&gt;")+COUNTIFS($G$5:G151,"&lt;&gt;Sí",$E$5:E151,E151,$F$5:F151,"&lt;&gt;"))</f>
        <v/>
      </c>
    </row>
    <row r="152">
      <c r="A152" s="13" t="n"/>
      <c r="B152" s="13" t="n"/>
      <c r="C152" s="14" t="n"/>
      <c r="D152" s="15" t="n"/>
      <c r="E152" s="15" t="n"/>
      <c r="F152" s="16" t="n"/>
      <c r="G152" s="17" t="n"/>
      <c r="H152">
        <f>IF(G152="Sí","Pagada",IF(OR(E152="",F152=""),"",IF(E152&lt;TODAY(),"Vencida hace "&amp;(TODAY()-E152)&amp;IF(TODAY()-E152=1," día"," días"),IF(E152-TODAY()&lt;=7,"Vence esta semana","Al día"))))</f>
        <v/>
      </c>
      <c r="I152" s="18">
        <f>IF(OR(G152="Sí",E152="",F152=""),"",IF(TRIM(C152&amp;"")="","Falta el WhatsApp",HYPERLINK("https://wa.me/"&amp;IF(LEN(SUBSTITUTE(SUBSTITUTE(SUBSTITUTE(C152&amp;""," ",""),"+",""),"-",""))=9,"56","")&amp;SUBSTITUTE(SUBSTITUTE(SUBSTITUTE(C152&amp;""," ",""),"+",""),"-","")&amp;"?text="&amp;IFERROR(_xlfn.ENCODEURL("Hola, te escribo por la factura "&amp;A152&amp;" por $"&amp;SUBSTITUTE(FIXED(F152,0),",",".")&amp;IF(E152&lt;TODAY(),", que venció el ",", que vence el ")&amp;RIGHT("0"&amp;DAY(E152),2)&amp;"-"&amp;RIGHT("0"&amp;MONTH(E152),2)&amp;"-"&amp;YEAR(E152)&amp;". ¿Me confirmas cuándo la pagas? Gracias."),SUBSTITUTE("Hola, te escribo por la factura "&amp;A152&amp;" por $"&amp;SUBSTITUTE(FIXED(F152,0),",",".")&amp;IF(E152&lt;TODAY(),", que venció el ",", que vence el ")&amp;RIGHT("0"&amp;DAY(E152),2)&amp;"-"&amp;RIGHT("0"&amp;MONTH(E152),2)&amp;"-"&amp;YEAR(E152)&amp;". ¿Me confirmas cuándo la pagas? Gracias."," ","%20")),"Abrir WhatsApp")))</f>
        <v/>
      </c>
      <c r="J152" s="19">
        <f>IF(OR(G152="Sí",E152="",F152=""),"",COUNTIFS($G$5:$G$204,"&lt;&gt;Sí",$E$5:$E$204,"&lt;"&amp;E152,$F$5:$F$204,"&lt;&gt;")+COUNTIFS($G$5:G152,"&lt;&gt;Sí",$E$5:E152,E152,$F$5:F152,"&lt;&gt;"))</f>
        <v/>
      </c>
    </row>
    <row r="153">
      <c r="A153" s="13" t="n"/>
      <c r="B153" s="13" t="n"/>
      <c r="C153" s="14" t="n"/>
      <c r="D153" s="15" t="n"/>
      <c r="E153" s="15" t="n"/>
      <c r="F153" s="16" t="n"/>
      <c r="G153" s="17" t="n"/>
      <c r="H153">
        <f>IF(G153="Sí","Pagada",IF(OR(E153="",F153=""),"",IF(E153&lt;TODAY(),"Vencida hace "&amp;(TODAY()-E153)&amp;IF(TODAY()-E153=1," día"," días"),IF(E153-TODAY()&lt;=7,"Vence esta semana","Al día"))))</f>
        <v/>
      </c>
      <c r="I153" s="18">
        <f>IF(OR(G153="Sí",E153="",F153=""),"",IF(TRIM(C153&amp;"")="","Falta el WhatsApp",HYPERLINK("https://wa.me/"&amp;IF(LEN(SUBSTITUTE(SUBSTITUTE(SUBSTITUTE(C153&amp;""," ",""),"+",""),"-",""))=9,"56","")&amp;SUBSTITUTE(SUBSTITUTE(SUBSTITUTE(C153&amp;""," ",""),"+",""),"-","")&amp;"?text="&amp;IFERROR(_xlfn.ENCODEURL("Hola, te escribo por la factura "&amp;A153&amp;" por $"&amp;SUBSTITUTE(FIXED(F153,0),",",".")&amp;IF(E153&lt;TODAY(),", que venció el ",", que vence el ")&amp;RIGHT("0"&amp;DAY(E153),2)&amp;"-"&amp;RIGHT("0"&amp;MONTH(E153),2)&amp;"-"&amp;YEAR(E153)&amp;". ¿Me confirmas cuándo la pagas? Gracias."),SUBSTITUTE("Hola, te escribo por la factura "&amp;A153&amp;" por $"&amp;SUBSTITUTE(FIXED(F153,0),",",".")&amp;IF(E153&lt;TODAY(),", que venció el ",", que vence el ")&amp;RIGHT("0"&amp;DAY(E153),2)&amp;"-"&amp;RIGHT("0"&amp;MONTH(E153),2)&amp;"-"&amp;YEAR(E153)&amp;". ¿Me confirmas cuándo la pagas? Gracias."," ","%20")),"Abrir WhatsApp")))</f>
        <v/>
      </c>
      <c r="J153" s="19">
        <f>IF(OR(G153="Sí",E153="",F153=""),"",COUNTIFS($G$5:$G$204,"&lt;&gt;Sí",$E$5:$E$204,"&lt;"&amp;E153,$F$5:$F$204,"&lt;&gt;")+COUNTIFS($G$5:G153,"&lt;&gt;Sí",$E$5:E153,E153,$F$5:F153,"&lt;&gt;"))</f>
        <v/>
      </c>
    </row>
    <row r="154">
      <c r="A154" s="13" t="n"/>
      <c r="B154" s="13" t="n"/>
      <c r="C154" s="14" t="n"/>
      <c r="D154" s="15" t="n"/>
      <c r="E154" s="15" t="n"/>
      <c r="F154" s="16" t="n"/>
      <c r="G154" s="17" t="n"/>
      <c r="H154">
        <f>IF(G154="Sí","Pagada",IF(OR(E154="",F154=""),"",IF(E154&lt;TODAY(),"Vencida hace "&amp;(TODAY()-E154)&amp;IF(TODAY()-E154=1," día"," días"),IF(E154-TODAY()&lt;=7,"Vence esta semana","Al día"))))</f>
        <v/>
      </c>
      <c r="I154" s="18">
        <f>IF(OR(G154="Sí",E154="",F154=""),"",IF(TRIM(C154&amp;"")="","Falta el WhatsApp",HYPERLINK("https://wa.me/"&amp;IF(LEN(SUBSTITUTE(SUBSTITUTE(SUBSTITUTE(C154&amp;""," ",""),"+",""),"-",""))=9,"56","")&amp;SUBSTITUTE(SUBSTITUTE(SUBSTITUTE(C154&amp;""," ",""),"+",""),"-","")&amp;"?text="&amp;IFERROR(_xlfn.ENCODEURL("Hola, te escribo por la factura "&amp;A154&amp;" por $"&amp;SUBSTITUTE(FIXED(F154,0),",",".")&amp;IF(E154&lt;TODAY(),", que venció el ",", que vence el ")&amp;RIGHT("0"&amp;DAY(E154),2)&amp;"-"&amp;RIGHT("0"&amp;MONTH(E154),2)&amp;"-"&amp;YEAR(E154)&amp;". ¿Me confirmas cuándo la pagas? Gracias."),SUBSTITUTE("Hola, te escribo por la factura "&amp;A154&amp;" por $"&amp;SUBSTITUTE(FIXED(F154,0),",",".")&amp;IF(E154&lt;TODAY(),", que venció el ",", que vence el ")&amp;RIGHT("0"&amp;DAY(E154),2)&amp;"-"&amp;RIGHT("0"&amp;MONTH(E154),2)&amp;"-"&amp;YEAR(E154)&amp;". ¿Me confirmas cuándo la pagas? Gracias."," ","%20")),"Abrir WhatsApp")))</f>
        <v/>
      </c>
      <c r="J154" s="19">
        <f>IF(OR(G154="Sí",E154="",F154=""),"",COUNTIFS($G$5:$G$204,"&lt;&gt;Sí",$E$5:$E$204,"&lt;"&amp;E154,$F$5:$F$204,"&lt;&gt;")+COUNTIFS($G$5:G154,"&lt;&gt;Sí",$E$5:E154,E154,$F$5:F154,"&lt;&gt;"))</f>
        <v/>
      </c>
    </row>
    <row r="155">
      <c r="A155" s="13" t="n"/>
      <c r="B155" s="13" t="n"/>
      <c r="C155" s="14" t="n"/>
      <c r="D155" s="15" t="n"/>
      <c r="E155" s="15" t="n"/>
      <c r="F155" s="16" t="n"/>
      <c r="G155" s="17" t="n"/>
      <c r="H155">
        <f>IF(G155="Sí","Pagada",IF(OR(E155="",F155=""),"",IF(E155&lt;TODAY(),"Vencida hace "&amp;(TODAY()-E155)&amp;IF(TODAY()-E155=1," día"," días"),IF(E155-TODAY()&lt;=7,"Vence esta semana","Al día"))))</f>
        <v/>
      </c>
      <c r="I155" s="18">
        <f>IF(OR(G155="Sí",E155="",F155=""),"",IF(TRIM(C155&amp;"")="","Falta el WhatsApp",HYPERLINK("https://wa.me/"&amp;IF(LEN(SUBSTITUTE(SUBSTITUTE(SUBSTITUTE(C155&amp;""," ",""),"+",""),"-",""))=9,"56","")&amp;SUBSTITUTE(SUBSTITUTE(SUBSTITUTE(C155&amp;""," ",""),"+",""),"-","")&amp;"?text="&amp;IFERROR(_xlfn.ENCODEURL("Hola, te escribo por la factura "&amp;A155&amp;" por $"&amp;SUBSTITUTE(FIXED(F155,0),",",".")&amp;IF(E155&lt;TODAY(),", que venció el ",", que vence el ")&amp;RIGHT("0"&amp;DAY(E155),2)&amp;"-"&amp;RIGHT("0"&amp;MONTH(E155),2)&amp;"-"&amp;YEAR(E155)&amp;". ¿Me confirmas cuándo la pagas? Gracias."),SUBSTITUTE("Hola, te escribo por la factura "&amp;A155&amp;" por $"&amp;SUBSTITUTE(FIXED(F155,0),",",".")&amp;IF(E155&lt;TODAY(),", que venció el ",", que vence el ")&amp;RIGHT("0"&amp;DAY(E155),2)&amp;"-"&amp;RIGHT("0"&amp;MONTH(E155),2)&amp;"-"&amp;YEAR(E155)&amp;". ¿Me confirmas cuándo la pagas? Gracias."," ","%20")),"Abrir WhatsApp")))</f>
        <v/>
      </c>
      <c r="J155" s="19">
        <f>IF(OR(G155="Sí",E155="",F155=""),"",COUNTIFS($G$5:$G$204,"&lt;&gt;Sí",$E$5:$E$204,"&lt;"&amp;E155,$F$5:$F$204,"&lt;&gt;")+COUNTIFS($G$5:G155,"&lt;&gt;Sí",$E$5:E155,E155,$F$5:F155,"&lt;&gt;"))</f>
        <v/>
      </c>
    </row>
    <row r="156">
      <c r="A156" s="13" t="n"/>
      <c r="B156" s="13" t="n"/>
      <c r="C156" s="14" t="n"/>
      <c r="D156" s="15" t="n"/>
      <c r="E156" s="15" t="n"/>
      <c r="F156" s="16" t="n"/>
      <c r="G156" s="17" t="n"/>
      <c r="H156">
        <f>IF(G156="Sí","Pagada",IF(OR(E156="",F156=""),"",IF(E156&lt;TODAY(),"Vencida hace "&amp;(TODAY()-E156)&amp;IF(TODAY()-E156=1," día"," días"),IF(E156-TODAY()&lt;=7,"Vence esta semana","Al día"))))</f>
        <v/>
      </c>
      <c r="I156" s="18">
        <f>IF(OR(G156="Sí",E156="",F156=""),"",IF(TRIM(C156&amp;"")="","Falta el WhatsApp",HYPERLINK("https://wa.me/"&amp;IF(LEN(SUBSTITUTE(SUBSTITUTE(SUBSTITUTE(C156&amp;""," ",""),"+",""),"-",""))=9,"56","")&amp;SUBSTITUTE(SUBSTITUTE(SUBSTITUTE(C156&amp;""," ",""),"+",""),"-","")&amp;"?text="&amp;IFERROR(_xlfn.ENCODEURL("Hola, te escribo por la factura "&amp;A156&amp;" por $"&amp;SUBSTITUTE(FIXED(F156,0),",",".")&amp;IF(E156&lt;TODAY(),", que venció el ",", que vence el ")&amp;RIGHT("0"&amp;DAY(E156),2)&amp;"-"&amp;RIGHT("0"&amp;MONTH(E156),2)&amp;"-"&amp;YEAR(E156)&amp;". ¿Me confirmas cuándo la pagas? Gracias."),SUBSTITUTE("Hola, te escribo por la factura "&amp;A156&amp;" por $"&amp;SUBSTITUTE(FIXED(F156,0),",",".")&amp;IF(E156&lt;TODAY(),", que venció el ",", que vence el ")&amp;RIGHT("0"&amp;DAY(E156),2)&amp;"-"&amp;RIGHT("0"&amp;MONTH(E156),2)&amp;"-"&amp;YEAR(E156)&amp;". ¿Me confirmas cuándo la pagas? Gracias."," ","%20")),"Abrir WhatsApp")))</f>
        <v/>
      </c>
      <c r="J156" s="19">
        <f>IF(OR(G156="Sí",E156="",F156=""),"",COUNTIFS($G$5:$G$204,"&lt;&gt;Sí",$E$5:$E$204,"&lt;"&amp;E156,$F$5:$F$204,"&lt;&gt;")+COUNTIFS($G$5:G156,"&lt;&gt;Sí",$E$5:E156,E156,$F$5:F156,"&lt;&gt;"))</f>
        <v/>
      </c>
    </row>
    <row r="157">
      <c r="A157" s="13" t="n"/>
      <c r="B157" s="13" t="n"/>
      <c r="C157" s="14" t="n"/>
      <c r="D157" s="15" t="n"/>
      <c r="E157" s="15" t="n"/>
      <c r="F157" s="16" t="n"/>
      <c r="G157" s="17" t="n"/>
      <c r="H157">
        <f>IF(G157="Sí","Pagada",IF(OR(E157="",F157=""),"",IF(E157&lt;TODAY(),"Vencida hace "&amp;(TODAY()-E157)&amp;IF(TODAY()-E157=1," día"," días"),IF(E157-TODAY()&lt;=7,"Vence esta semana","Al día"))))</f>
        <v/>
      </c>
      <c r="I157" s="18">
        <f>IF(OR(G157="Sí",E157="",F157=""),"",IF(TRIM(C157&amp;"")="","Falta el WhatsApp",HYPERLINK("https://wa.me/"&amp;IF(LEN(SUBSTITUTE(SUBSTITUTE(SUBSTITUTE(C157&amp;""," ",""),"+",""),"-",""))=9,"56","")&amp;SUBSTITUTE(SUBSTITUTE(SUBSTITUTE(C157&amp;""," ",""),"+",""),"-","")&amp;"?text="&amp;IFERROR(_xlfn.ENCODEURL("Hola, te escribo por la factura "&amp;A157&amp;" por $"&amp;SUBSTITUTE(FIXED(F157,0),",",".")&amp;IF(E157&lt;TODAY(),", que venció el ",", que vence el ")&amp;RIGHT("0"&amp;DAY(E157),2)&amp;"-"&amp;RIGHT("0"&amp;MONTH(E157),2)&amp;"-"&amp;YEAR(E157)&amp;". ¿Me confirmas cuándo la pagas? Gracias."),SUBSTITUTE("Hola, te escribo por la factura "&amp;A157&amp;" por $"&amp;SUBSTITUTE(FIXED(F157,0),",",".")&amp;IF(E157&lt;TODAY(),", que venció el ",", que vence el ")&amp;RIGHT("0"&amp;DAY(E157),2)&amp;"-"&amp;RIGHT("0"&amp;MONTH(E157),2)&amp;"-"&amp;YEAR(E157)&amp;". ¿Me confirmas cuándo la pagas? Gracias."," ","%20")),"Abrir WhatsApp")))</f>
        <v/>
      </c>
      <c r="J157" s="19">
        <f>IF(OR(G157="Sí",E157="",F157=""),"",COUNTIFS($G$5:$G$204,"&lt;&gt;Sí",$E$5:$E$204,"&lt;"&amp;E157,$F$5:$F$204,"&lt;&gt;")+COUNTIFS($G$5:G157,"&lt;&gt;Sí",$E$5:E157,E157,$F$5:F157,"&lt;&gt;"))</f>
        <v/>
      </c>
    </row>
    <row r="158">
      <c r="A158" s="13" t="n"/>
      <c r="B158" s="13" t="n"/>
      <c r="C158" s="14" t="n"/>
      <c r="D158" s="15" t="n"/>
      <c r="E158" s="15" t="n"/>
      <c r="F158" s="16" t="n"/>
      <c r="G158" s="17" t="n"/>
      <c r="H158">
        <f>IF(G158="Sí","Pagada",IF(OR(E158="",F158=""),"",IF(E158&lt;TODAY(),"Vencida hace "&amp;(TODAY()-E158)&amp;IF(TODAY()-E158=1," día"," días"),IF(E158-TODAY()&lt;=7,"Vence esta semana","Al día"))))</f>
        <v/>
      </c>
      <c r="I158" s="18">
        <f>IF(OR(G158="Sí",E158="",F158=""),"",IF(TRIM(C158&amp;"")="","Falta el WhatsApp",HYPERLINK("https://wa.me/"&amp;IF(LEN(SUBSTITUTE(SUBSTITUTE(SUBSTITUTE(C158&amp;""," ",""),"+",""),"-",""))=9,"56","")&amp;SUBSTITUTE(SUBSTITUTE(SUBSTITUTE(C158&amp;""," ",""),"+",""),"-","")&amp;"?text="&amp;IFERROR(_xlfn.ENCODEURL("Hola, te escribo por la factura "&amp;A158&amp;" por $"&amp;SUBSTITUTE(FIXED(F158,0),",",".")&amp;IF(E158&lt;TODAY(),", que venció el ",", que vence el ")&amp;RIGHT("0"&amp;DAY(E158),2)&amp;"-"&amp;RIGHT("0"&amp;MONTH(E158),2)&amp;"-"&amp;YEAR(E158)&amp;". ¿Me confirmas cuándo la pagas? Gracias."),SUBSTITUTE("Hola, te escribo por la factura "&amp;A158&amp;" por $"&amp;SUBSTITUTE(FIXED(F158,0),",",".")&amp;IF(E158&lt;TODAY(),", que venció el ",", que vence el ")&amp;RIGHT("0"&amp;DAY(E158),2)&amp;"-"&amp;RIGHT("0"&amp;MONTH(E158),2)&amp;"-"&amp;YEAR(E158)&amp;". ¿Me confirmas cuándo la pagas? Gracias."," ","%20")),"Abrir WhatsApp")))</f>
        <v/>
      </c>
      <c r="J158" s="19">
        <f>IF(OR(G158="Sí",E158="",F158=""),"",COUNTIFS($G$5:$G$204,"&lt;&gt;Sí",$E$5:$E$204,"&lt;"&amp;E158,$F$5:$F$204,"&lt;&gt;")+COUNTIFS($G$5:G158,"&lt;&gt;Sí",$E$5:E158,E158,$F$5:F158,"&lt;&gt;"))</f>
        <v/>
      </c>
    </row>
    <row r="159">
      <c r="A159" s="13" t="n"/>
      <c r="B159" s="13" t="n"/>
      <c r="C159" s="14" t="n"/>
      <c r="D159" s="15" t="n"/>
      <c r="E159" s="15" t="n"/>
      <c r="F159" s="16" t="n"/>
      <c r="G159" s="17" t="n"/>
      <c r="H159">
        <f>IF(G159="Sí","Pagada",IF(OR(E159="",F159=""),"",IF(E159&lt;TODAY(),"Vencida hace "&amp;(TODAY()-E159)&amp;IF(TODAY()-E159=1," día"," días"),IF(E159-TODAY()&lt;=7,"Vence esta semana","Al día"))))</f>
        <v/>
      </c>
      <c r="I159" s="18">
        <f>IF(OR(G159="Sí",E159="",F159=""),"",IF(TRIM(C159&amp;"")="","Falta el WhatsApp",HYPERLINK("https://wa.me/"&amp;IF(LEN(SUBSTITUTE(SUBSTITUTE(SUBSTITUTE(C159&amp;""," ",""),"+",""),"-",""))=9,"56","")&amp;SUBSTITUTE(SUBSTITUTE(SUBSTITUTE(C159&amp;""," ",""),"+",""),"-","")&amp;"?text="&amp;IFERROR(_xlfn.ENCODEURL("Hola, te escribo por la factura "&amp;A159&amp;" por $"&amp;SUBSTITUTE(FIXED(F159,0),",",".")&amp;IF(E159&lt;TODAY(),", que venció el ",", que vence el ")&amp;RIGHT("0"&amp;DAY(E159),2)&amp;"-"&amp;RIGHT("0"&amp;MONTH(E159),2)&amp;"-"&amp;YEAR(E159)&amp;". ¿Me confirmas cuándo la pagas? Gracias."),SUBSTITUTE("Hola, te escribo por la factura "&amp;A159&amp;" por $"&amp;SUBSTITUTE(FIXED(F159,0),",",".")&amp;IF(E159&lt;TODAY(),", que venció el ",", que vence el ")&amp;RIGHT("0"&amp;DAY(E159),2)&amp;"-"&amp;RIGHT("0"&amp;MONTH(E159),2)&amp;"-"&amp;YEAR(E159)&amp;". ¿Me confirmas cuándo la pagas? Gracias."," ","%20")),"Abrir WhatsApp")))</f>
        <v/>
      </c>
      <c r="J159" s="19">
        <f>IF(OR(G159="Sí",E159="",F159=""),"",COUNTIFS($G$5:$G$204,"&lt;&gt;Sí",$E$5:$E$204,"&lt;"&amp;E159,$F$5:$F$204,"&lt;&gt;")+COUNTIFS($G$5:G159,"&lt;&gt;Sí",$E$5:E159,E159,$F$5:F159,"&lt;&gt;"))</f>
        <v/>
      </c>
    </row>
    <row r="160">
      <c r="A160" s="13" t="n"/>
      <c r="B160" s="13" t="n"/>
      <c r="C160" s="14" t="n"/>
      <c r="D160" s="15" t="n"/>
      <c r="E160" s="15" t="n"/>
      <c r="F160" s="16" t="n"/>
      <c r="G160" s="17" t="n"/>
      <c r="H160">
        <f>IF(G160="Sí","Pagada",IF(OR(E160="",F160=""),"",IF(E160&lt;TODAY(),"Vencida hace "&amp;(TODAY()-E160)&amp;IF(TODAY()-E160=1," día"," días"),IF(E160-TODAY()&lt;=7,"Vence esta semana","Al día"))))</f>
        <v/>
      </c>
      <c r="I160" s="18">
        <f>IF(OR(G160="Sí",E160="",F160=""),"",IF(TRIM(C160&amp;"")="","Falta el WhatsApp",HYPERLINK("https://wa.me/"&amp;IF(LEN(SUBSTITUTE(SUBSTITUTE(SUBSTITUTE(C160&amp;""," ",""),"+",""),"-",""))=9,"56","")&amp;SUBSTITUTE(SUBSTITUTE(SUBSTITUTE(C160&amp;""," ",""),"+",""),"-","")&amp;"?text="&amp;IFERROR(_xlfn.ENCODEURL("Hola, te escribo por la factura "&amp;A160&amp;" por $"&amp;SUBSTITUTE(FIXED(F160,0),",",".")&amp;IF(E160&lt;TODAY(),", que venció el ",", que vence el ")&amp;RIGHT("0"&amp;DAY(E160),2)&amp;"-"&amp;RIGHT("0"&amp;MONTH(E160),2)&amp;"-"&amp;YEAR(E160)&amp;". ¿Me confirmas cuándo la pagas? Gracias."),SUBSTITUTE("Hola, te escribo por la factura "&amp;A160&amp;" por $"&amp;SUBSTITUTE(FIXED(F160,0),",",".")&amp;IF(E160&lt;TODAY(),", que venció el ",", que vence el ")&amp;RIGHT("0"&amp;DAY(E160),2)&amp;"-"&amp;RIGHT("0"&amp;MONTH(E160),2)&amp;"-"&amp;YEAR(E160)&amp;". ¿Me confirmas cuándo la pagas? Gracias."," ","%20")),"Abrir WhatsApp")))</f>
        <v/>
      </c>
      <c r="J160" s="19">
        <f>IF(OR(G160="Sí",E160="",F160=""),"",COUNTIFS($G$5:$G$204,"&lt;&gt;Sí",$E$5:$E$204,"&lt;"&amp;E160,$F$5:$F$204,"&lt;&gt;")+COUNTIFS($G$5:G160,"&lt;&gt;Sí",$E$5:E160,E160,$F$5:F160,"&lt;&gt;"))</f>
        <v/>
      </c>
    </row>
    <row r="161">
      <c r="A161" s="13" t="n"/>
      <c r="B161" s="13" t="n"/>
      <c r="C161" s="14" t="n"/>
      <c r="D161" s="15" t="n"/>
      <c r="E161" s="15" t="n"/>
      <c r="F161" s="16" t="n"/>
      <c r="G161" s="17" t="n"/>
      <c r="H161">
        <f>IF(G161="Sí","Pagada",IF(OR(E161="",F161=""),"",IF(E161&lt;TODAY(),"Vencida hace "&amp;(TODAY()-E161)&amp;IF(TODAY()-E161=1," día"," días"),IF(E161-TODAY()&lt;=7,"Vence esta semana","Al día"))))</f>
        <v/>
      </c>
      <c r="I161" s="18">
        <f>IF(OR(G161="Sí",E161="",F161=""),"",IF(TRIM(C161&amp;"")="","Falta el WhatsApp",HYPERLINK("https://wa.me/"&amp;IF(LEN(SUBSTITUTE(SUBSTITUTE(SUBSTITUTE(C161&amp;""," ",""),"+",""),"-",""))=9,"56","")&amp;SUBSTITUTE(SUBSTITUTE(SUBSTITUTE(C161&amp;""," ",""),"+",""),"-","")&amp;"?text="&amp;IFERROR(_xlfn.ENCODEURL("Hola, te escribo por la factura "&amp;A161&amp;" por $"&amp;SUBSTITUTE(FIXED(F161,0),",",".")&amp;IF(E161&lt;TODAY(),", que venció el ",", que vence el ")&amp;RIGHT("0"&amp;DAY(E161),2)&amp;"-"&amp;RIGHT("0"&amp;MONTH(E161),2)&amp;"-"&amp;YEAR(E161)&amp;". ¿Me confirmas cuándo la pagas? Gracias."),SUBSTITUTE("Hola, te escribo por la factura "&amp;A161&amp;" por $"&amp;SUBSTITUTE(FIXED(F161,0),",",".")&amp;IF(E161&lt;TODAY(),", que venció el ",", que vence el ")&amp;RIGHT("0"&amp;DAY(E161),2)&amp;"-"&amp;RIGHT("0"&amp;MONTH(E161),2)&amp;"-"&amp;YEAR(E161)&amp;". ¿Me confirmas cuándo la pagas? Gracias."," ","%20")),"Abrir WhatsApp")))</f>
        <v/>
      </c>
      <c r="J161" s="19">
        <f>IF(OR(G161="Sí",E161="",F161=""),"",COUNTIFS($G$5:$G$204,"&lt;&gt;Sí",$E$5:$E$204,"&lt;"&amp;E161,$F$5:$F$204,"&lt;&gt;")+COUNTIFS($G$5:G161,"&lt;&gt;Sí",$E$5:E161,E161,$F$5:F161,"&lt;&gt;"))</f>
        <v/>
      </c>
    </row>
    <row r="162">
      <c r="A162" s="13" t="n"/>
      <c r="B162" s="13" t="n"/>
      <c r="C162" s="14" t="n"/>
      <c r="D162" s="15" t="n"/>
      <c r="E162" s="15" t="n"/>
      <c r="F162" s="16" t="n"/>
      <c r="G162" s="17" t="n"/>
      <c r="H162">
        <f>IF(G162="Sí","Pagada",IF(OR(E162="",F162=""),"",IF(E162&lt;TODAY(),"Vencida hace "&amp;(TODAY()-E162)&amp;IF(TODAY()-E162=1," día"," días"),IF(E162-TODAY()&lt;=7,"Vence esta semana","Al día"))))</f>
        <v/>
      </c>
      <c r="I162" s="18">
        <f>IF(OR(G162="Sí",E162="",F162=""),"",IF(TRIM(C162&amp;"")="","Falta el WhatsApp",HYPERLINK("https://wa.me/"&amp;IF(LEN(SUBSTITUTE(SUBSTITUTE(SUBSTITUTE(C162&amp;""," ",""),"+",""),"-",""))=9,"56","")&amp;SUBSTITUTE(SUBSTITUTE(SUBSTITUTE(C162&amp;""," ",""),"+",""),"-","")&amp;"?text="&amp;IFERROR(_xlfn.ENCODEURL("Hola, te escribo por la factura "&amp;A162&amp;" por $"&amp;SUBSTITUTE(FIXED(F162,0),",",".")&amp;IF(E162&lt;TODAY(),", que venció el ",", que vence el ")&amp;RIGHT("0"&amp;DAY(E162),2)&amp;"-"&amp;RIGHT("0"&amp;MONTH(E162),2)&amp;"-"&amp;YEAR(E162)&amp;". ¿Me confirmas cuándo la pagas? Gracias."),SUBSTITUTE("Hola, te escribo por la factura "&amp;A162&amp;" por $"&amp;SUBSTITUTE(FIXED(F162,0),",",".")&amp;IF(E162&lt;TODAY(),", que venció el ",", que vence el ")&amp;RIGHT("0"&amp;DAY(E162),2)&amp;"-"&amp;RIGHT("0"&amp;MONTH(E162),2)&amp;"-"&amp;YEAR(E162)&amp;". ¿Me confirmas cuándo la pagas? Gracias."," ","%20")),"Abrir WhatsApp")))</f>
        <v/>
      </c>
      <c r="J162" s="19">
        <f>IF(OR(G162="Sí",E162="",F162=""),"",COUNTIFS($G$5:$G$204,"&lt;&gt;Sí",$E$5:$E$204,"&lt;"&amp;E162,$F$5:$F$204,"&lt;&gt;")+COUNTIFS($G$5:G162,"&lt;&gt;Sí",$E$5:E162,E162,$F$5:F162,"&lt;&gt;"))</f>
        <v/>
      </c>
    </row>
    <row r="163">
      <c r="A163" s="13" t="n"/>
      <c r="B163" s="13" t="n"/>
      <c r="C163" s="14" t="n"/>
      <c r="D163" s="15" t="n"/>
      <c r="E163" s="15" t="n"/>
      <c r="F163" s="16" t="n"/>
      <c r="G163" s="17" t="n"/>
      <c r="H163">
        <f>IF(G163="Sí","Pagada",IF(OR(E163="",F163=""),"",IF(E163&lt;TODAY(),"Vencida hace "&amp;(TODAY()-E163)&amp;IF(TODAY()-E163=1," día"," días"),IF(E163-TODAY()&lt;=7,"Vence esta semana","Al día"))))</f>
        <v/>
      </c>
      <c r="I163" s="18">
        <f>IF(OR(G163="Sí",E163="",F163=""),"",IF(TRIM(C163&amp;"")="","Falta el WhatsApp",HYPERLINK("https://wa.me/"&amp;IF(LEN(SUBSTITUTE(SUBSTITUTE(SUBSTITUTE(C163&amp;""," ",""),"+",""),"-",""))=9,"56","")&amp;SUBSTITUTE(SUBSTITUTE(SUBSTITUTE(C163&amp;""," ",""),"+",""),"-","")&amp;"?text="&amp;IFERROR(_xlfn.ENCODEURL("Hola, te escribo por la factura "&amp;A163&amp;" por $"&amp;SUBSTITUTE(FIXED(F163,0),",",".")&amp;IF(E163&lt;TODAY(),", que venció el ",", que vence el ")&amp;RIGHT("0"&amp;DAY(E163),2)&amp;"-"&amp;RIGHT("0"&amp;MONTH(E163),2)&amp;"-"&amp;YEAR(E163)&amp;". ¿Me confirmas cuándo la pagas? Gracias."),SUBSTITUTE("Hola, te escribo por la factura "&amp;A163&amp;" por $"&amp;SUBSTITUTE(FIXED(F163,0),",",".")&amp;IF(E163&lt;TODAY(),", que venció el ",", que vence el ")&amp;RIGHT("0"&amp;DAY(E163),2)&amp;"-"&amp;RIGHT("0"&amp;MONTH(E163),2)&amp;"-"&amp;YEAR(E163)&amp;". ¿Me confirmas cuándo la pagas? Gracias."," ","%20")),"Abrir WhatsApp")))</f>
        <v/>
      </c>
      <c r="J163" s="19">
        <f>IF(OR(G163="Sí",E163="",F163=""),"",COUNTIFS($G$5:$G$204,"&lt;&gt;Sí",$E$5:$E$204,"&lt;"&amp;E163,$F$5:$F$204,"&lt;&gt;")+COUNTIFS($G$5:G163,"&lt;&gt;Sí",$E$5:E163,E163,$F$5:F163,"&lt;&gt;"))</f>
        <v/>
      </c>
    </row>
    <row r="164">
      <c r="A164" s="13" t="n"/>
      <c r="B164" s="13" t="n"/>
      <c r="C164" s="14" t="n"/>
      <c r="D164" s="15" t="n"/>
      <c r="E164" s="15" t="n"/>
      <c r="F164" s="16" t="n"/>
      <c r="G164" s="17" t="n"/>
      <c r="H164">
        <f>IF(G164="Sí","Pagada",IF(OR(E164="",F164=""),"",IF(E164&lt;TODAY(),"Vencida hace "&amp;(TODAY()-E164)&amp;IF(TODAY()-E164=1," día"," días"),IF(E164-TODAY()&lt;=7,"Vence esta semana","Al día"))))</f>
        <v/>
      </c>
      <c r="I164" s="18">
        <f>IF(OR(G164="Sí",E164="",F164=""),"",IF(TRIM(C164&amp;"")="","Falta el WhatsApp",HYPERLINK("https://wa.me/"&amp;IF(LEN(SUBSTITUTE(SUBSTITUTE(SUBSTITUTE(C164&amp;""," ",""),"+",""),"-",""))=9,"56","")&amp;SUBSTITUTE(SUBSTITUTE(SUBSTITUTE(C164&amp;""," ",""),"+",""),"-","")&amp;"?text="&amp;IFERROR(_xlfn.ENCODEURL("Hola, te escribo por la factura "&amp;A164&amp;" por $"&amp;SUBSTITUTE(FIXED(F164,0),",",".")&amp;IF(E164&lt;TODAY(),", que venció el ",", que vence el ")&amp;RIGHT("0"&amp;DAY(E164),2)&amp;"-"&amp;RIGHT("0"&amp;MONTH(E164),2)&amp;"-"&amp;YEAR(E164)&amp;". ¿Me confirmas cuándo la pagas? Gracias."),SUBSTITUTE("Hola, te escribo por la factura "&amp;A164&amp;" por $"&amp;SUBSTITUTE(FIXED(F164,0),",",".")&amp;IF(E164&lt;TODAY(),", que venció el ",", que vence el ")&amp;RIGHT("0"&amp;DAY(E164),2)&amp;"-"&amp;RIGHT("0"&amp;MONTH(E164),2)&amp;"-"&amp;YEAR(E164)&amp;". ¿Me confirmas cuándo la pagas? Gracias."," ","%20")),"Abrir WhatsApp")))</f>
        <v/>
      </c>
      <c r="J164" s="19">
        <f>IF(OR(G164="Sí",E164="",F164=""),"",COUNTIFS($G$5:$G$204,"&lt;&gt;Sí",$E$5:$E$204,"&lt;"&amp;E164,$F$5:$F$204,"&lt;&gt;")+COUNTIFS($G$5:G164,"&lt;&gt;Sí",$E$5:E164,E164,$F$5:F164,"&lt;&gt;"))</f>
        <v/>
      </c>
    </row>
    <row r="165">
      <c r="A165" s="13" t="n"/>
      <c r="B165" s="13" t="n"/>
      <c r="C165" s="14" t="n"/>
      <c r="D165" s="15" t="n"/>
      <c r="E165" s="15" t="n"/>
      <c r="F165" s="16" t="n"/>
      <c r="G165" s="17" t="n"/>
      <c r="H165">
        <f>IF(G165="Sí","Pagada",IF(OR(E165="",F165=""),"",IF(E165&lt;TODAY(),"Vencida hace "&amp;(TODAY()-E165)&amp;IF(TODAY()-E165=1," día"," días"),IF(E165-TODAY()&lt;=7,"Vence esta semana","Al día"))))</f>
        <v/>
      </c>
      <c r="I165" s="18">
        <f>IF(OR(G165="Sí",E165="",F165=""),"",IF(TRIM(C165&amp;"")="","Falta el WhatsApp",HYPERLINK("https://wa.me/"&amp;IF(LEN(SUBSTITUTE(SUBSTITUTE(SUBSTITUTE(C165&amp;""," ",""),"+",""),"-",""))=9,"56","")&amp;SUBSTITUTE(SUBSTITUTE(SUBSTITUTE(C165&amp;""," ",""),"+",""),"-","")&amp;"?text="&amp;IFERROR(_xlfn.ENCODEURL("Hola, te escribo por la factura "&amp;A165&amp;" por $"&amp;SUBSTITUTE(FIXED(F165,0),",",".")&amp;IF(E165&lt;TODAY(),", que venció el ",", que vence el ")&amp;RIGHT("0"&amp;DAY(E165),2)&amp;"-"&amp;RIGHT("0"&amp;MONTH(E165),2)&amp;"-"&amp;YEAR(E165)&amp;". ¿Me confirmas cuándo la pagas? Gracias."),SUBSTITUTE("Hola, te escribo por la factura "&amp;A165&amp;" por $"&amp;SUBSTITUTE(FIXED(F165,0),",",".")&amp;IF(E165&lt;TODAY(),", que venció el ",", que vence el ")&amp;RIGHT("0"&amp;DAY(E165),2)&amp;"-"&amp;RIGHT("0"&amp;MONTH(E165),2)&amp;"-"&amp;YEAR(E165)&amp;". ¿Me confirmas cuándo la pagas? Gracias."," ","%20")),"Abrir WhatsApp")))</f>
        <v/>
      </c>
      <c r="J165" s="19">
        <f>IF(OR(G165="Sí",E165="",F165=""),"",COUNTIFS($G$5:$G$204,"&lt;&gt;Sí",$E$5:$E$204,"&lt;"&amp;E165,$F$5:$F$204,"&lt;&gt;")+COUNTIFS($G$5:G165,"&lt;&gt;Sí",$E$5:E165,E165,$F$5:F165,"&lt;&gt;"))</f>
        <v/>
      </c>
    </row>
    <row r="166">
      <c r="A166" s="13" t="n"/>
      <c r="B166" s="13" t="n"/>
      <c r="C166" s="14" t="n"/>
      <c r="D166" s="15" t="n"/>
      <c r="E166" s="15" t="n"/>
      <c r="F166" s="16" t="n"/>
      <c r="G166" s="17" t="n"/>
      <c r="H166">
        <f>IF(G166="Sí","Pagada",IF(OR(E166="",F166=""),"",IF(E166&lt;TODAY(),"Vencida hace "&amp;(TODAY()-E166)&amp;IF(TODAY()-E166=1," día"," días"),IF(E166-TODAY()&lt;=7,"Vence esta semana","Al día"))))</f>
        <v/>
      </c>
      <c r="I166" s="18">
        <f>IF(OR(G166="Sí",E166="",F166=""),"",IF(TRIM(C166&amp;"")="","Falta el WhatsApp",HYPERLINK("https://wa.me/"&amp;IF(LEN(SUBSTITUTE(SUBSTITUTE(SUBSTITUTE(C166&amp;""," ",""),"+",""),"-",""))=9,"56","")&amp;SUBSTITUTE(SUBSTITUTE(SUBSTITUTE(C166&amp;""," ",""),"+",""),"-","")&amp;"?text="&amp;IFERROR(_xlfn.ENCODEURL("Hola, te escribo por la factura "&amp;A166&amp;" por $"&amp;SUBSTITUTE(FIXED(F166,0),",",".")&amp;IF(E166&lt;TODAY(),", que venció el ",", que vence el ")&amp;RIGHT("0"&amp;DAY(E166),2)&amp;"-"&amp;RIGHT("0"&amp;MONTH(E166),2)&amp;"-"&amp;YEAR(E166)&amp;". ¿Me confirmas cuándo la pagas? Gracias."),SUBSTITUTE("Hola, te escribo por la factura "&amp;A166&amp;" por $"&amp;SUBSTITUTE(FIXED(F166,0),",",".")&amp;IF(E166&lt;TODAY(),", que venció el ",", que vence el ")&amp;RIGHT("0"&amp;DAY(E166),2)&amp;"-"&amp;RIGHT("0"&amp;MONTH(E166),2)&amp;"-"&amp;YEAR(E166)&amp;". ¿Me confirmas cuándo la pagas? Gracias."," ","%20")),"Abrir WhatsApp")))</f>
        <v/>
      </c>
      <c r="J166" s="19">
        <f>IF(OR(G166="Sí",E166="",F166=""),"",COUNTIFS($G$5:$G$204,"&lt;&gt;Sí",$E$5:$E$204,"&lt;"&amp;E166,$F$5:$F$204,"&lt;&gt;")+COUNTIFS($G$5:G166,"&lt;&gt;Sí",$E$5:E166,E166,$F$5:F166,"&lt;&gt;"))</f>
        <v/>
      </c>
    </row>
    <row r="167">
      <c r="A167" s="13" t="n"/>
      <c r="B167" s="13" t="n"/>
      <c r="C167" s="14" t="n"/>
      <c r="D167" s="15" t="n"/>
      <c r="E167" s="15" t="n"/>
      <c r="F167" s="16" t="n"/>
      <c r="G167" s="17" t="n"/>
      <c r="H167">
        <f>IF(G167="Sí","Pagada",IF(OR(E167="",F167=""),"",IF(E167&lt;TODAY(),"Vencida hace "&amp;(TODAY()-E167)&amp;IF(TODAY()-E167=1," día"," días"),IF(E167-TODAY()&lt;=7,"Vence esta semana","Al día"))))</f>
        <v/>
      </c>
      <c r="I167" s="18">
        <f>IF(OR(G167="Sí",E167="",F167=""),"",IF(TRIM(C167&amp;"")="","Falta el WhatsApp",HYPERLINK("https://wa.me/"&amp;IF(LEN(SUBSTITUTE(SUBSTITUTE(SUBSTITUTE(C167&amp;""," ",""),"+",""),"-",""))=9,"56","")&amp;SUBSTITUTE(SUBSTITUTE(SUBSTITUTE(C167&amp;""," ",""),"+",""),"-","")&amp;"?text="&amp;IFERROR(_xlfn.ENCODEURL("Hola, te escribo por la factura "&amp;A167&amp;" por $"&amp;SUBSTITUTE(FIXED(F167,0),",",".")&amp;IF(E167&lt;TODAY(),", que venció el ",", que vence el ")&amp;RIGHT("0"&amp;DAY(E167),2)&amp;"-"&amp;RIGHT("0"&amp;MONTH(E167),2)&amp;"-"&amp;YEAR(E167)&amp;". ¿Me confirmas cuándo la pagas? Gracias."),SUBSTITUTE("Hola, te escribo por la factura "&amp;A167&amp;" por $"&amp;SUBSTITUTE(FIXED(F167,0),",",".")&amp;IF(E167&lt;TODAY(),", que venció el ",", que vence el ")&amp;RIGHT("0"&amp;DAY(E167),2)&amp;"-"&amp;RIGHT("0"&amp;MONTH(E167),2)&amp;"-"&amp;YEAR(E167)&amp;". ¿Me confirmas cuándo la pagas? Gracias."," ","%20")),"Abrir WhatsApp")))</f>
        <v/>
      </c>
      <c r="J167" s="19">
        <f>IF(OR(G167="Sí",E167="",F167=""),"",COUNTIFS($G$5:$G$204,"&lt;&gt;Sí",$E$5:$E$204,"&lt;"&amp;E167,$F$5:$F$204,"&lt;&gt;")+COUNTIFS($G$5:G167,"&lt;&gt;Sí",$E$5:E167,E167,$F$5:F167,"&lt;&gt;"))</f>
        <v/>
      </c>
    </row>
    <row r="168">
      <c r="A168" s="13" t="n"/>
      <c r="B168" s="13" t="n"/>
      <c r="C168" s="14" t="n"/>
      <c r="D168" s="15" t="n"/>
      <c r="E168" s="15" t="n"/>
      <c r="F168" s="16" t="n"/>
      <c r="G168" s="17" t="n"/>
      <c r="H168">
        <f>IF(G168="Sí","Pagada",IF(OR(E168="",F168=""),"",IF(E168&lt;TODAY(),"Vencida hace "&amp;(TODAY()-E168)&amp;IF(TODAY()-E168=1," día"," días"),IF(E168-TODAY()&lt;=7,"Vence esta semana","Al día"))))</f>
        <v/>
      </c>
      <c r="I168" s="18">
        <f>IF(OR(G168="Sí",E168="",F168=""),"",IF(TRIM(C168&amp;"")="","Falta el WhatsApp",HYPERLINK("https://wa.me/"&amp;IF(LEN(SUBSTITUTE(SUBSTITUTE(SUBSTITUTE(C168&amp;""," ",""),"+",""),"-",""))=9,"56","")&amp;SUBSTITUTE(SUBSTITUTE(SUBSTITUTE(C168&amp;""," ",""),"+",""),"-","")&amp;"?text="&amp;IFERROR(_xlfn.ENCODEURL("Hola, te escribo por la factura "&amp;A168&amp;" por $"&amp;SUBSTITUTE(FIXED(F168,0),",",".")&amp;IF(E168&lt;TODAY(),", que venció el ",", que vence el ")&amp;RIGHT("0"&amp;DAY(E168),2)&amp;"-"&amp;RIGHT("0"&amp;MONTH(E168),2)&amp;"-"&amp;YEAR(E168)&amp;". ¿Me confirmas cuándo la pagas? Gracias."),SUBSTITUTE("Hola, te escribo por la factura "&amp;A168&amp;" por $"&amp;SUBSTITUTE(FIXED(F168,0),",",".")&amp;IF(E168&lt;TODAY(),", que venció el ",", que vence el ")&amp;RIGHT("0"&amp;DAY(E168),2)&amp;"-"&amp;RIGHT("0"&amp;MONTH(E168),2)&amp;"-"&amp;YEAR(E168)&amp;". ¿Me confirmas cuándo la pagas? Gracias."," ","%20")),"Abrir WhatsApp")))</f>
        <v/>
      </c>
      <c r="J168" s="19">
        <f>IF(OR(G168="Sí",E168="",F168=""),"",COUNTIFS($G$5:$G$204,"&lt;&gt;Sí",$E$5:$E$204,"&lt;"&amp;E168,$F$5:$F$204,"&lt;&gt;")+COUNTIFS($G$5:G168,"&lt;&gt;Sí",$E$5:E168,E168,$F$5:F168,"&lt;&gt;"))</f>
        <v/>
      </c>
    </row>
    <row r="169">
      <c r="A169" s="13" t="n"/>
      <c r="B169" s="13" t="n"/>
      <c r="C169" s="14" t="n"/>
      <c r="D169" s="15" t="n"/>
      <c r="E169" s="15" t="n"/>
      <c r="F169" s="16" t="n"/>
      <c r="G169" s="17" t="n"/>
      <c r="H169">
        <f>IF(G169="Sí","Pagada",IF(OR(E169="",F169=""),"",IF(E169&lt;TODAY(),"Vencida hace "&amp;(TODAY()-E169)&amp;IF(TODAY()-E169=1," día"," días"),IF(E169-TODAY()&lt;=7,"Vence esta semana","Al día"))))</f>
        <v/>
      </c>
      <c r="I169" s="18">
        <f>IF(OR(G169="Sí",E169="",F169=""),"",IF(TRIM(C169&amp;"")="","Falta el WhatsApp",HYPERLINK("https://wa.me/"&amp;IF(LEN(SUBSTITUTE(SUBSTITUTE(SUBSTITUTE(C169&amp;""," ",""),"+",""),"-",""))=9,"56","")&amp;SUBSTITUTE(SUBSTITUTE(SUBSTITUTE(C169&amp;""," ",""),"+",""),"-","")&amp;"?text="&amp;IFERROR(_xlfn.ENCODEURL("Hola, te escribo por la factura "&amp;A169&amp;" por $"&amp;SUBSTITUTE(FIXED(F169,0),",",".")&amp;IF(E169&lt;TODAY(),", que venció el ",", que vence el ")&amp;RIGHT("0"&amp;DAY(E169),2)&amp;"-"&amp;RIGHT("0"&amp;MONTH(E169),2)&amp;"-"&amp;YEAR(E169)&amp;". ¿Me confirmas cuándo la pagas? Gracias."),SUBSTITUTE("Hola, te escribo por la factura "&amp;A169&amp;" por $"&amp;SUBSTITUTE(FIXED(F169,0),",",".")&amp;IF(E169&lt;TODAY(),", que venció el ",", que vence el ")&amp;RIGHT("0"&amp;DAY(E169),2)&amp;"-"&amp;RIGHT("0"&amp;MONTH(E169),2)&amp;"-"&amp;YEAR(E169)&amp;". ¿Me confirmas cuándo la pagas? Gracias."," ","%20")),"Abrir WhatsApp")))</f>
        <v/>
      </c>
      <c r="J169" s="19">
        <f>IF(OR(G169="Sí",E169="",F169=""),"",COUNTIFS($G$5:$G$204,"&lt;&gt;Sí",$E$5:$E$204,"&lt;"&amp;E169,$F$5:$F$204,"&lt;&gt;")+COUNTIFS($G$5:G169,"&lt;&gt;Sí",$E$5:E169,E169,$F$5:F169,"&lt;&gt;"))</f>
        <v/>
      </c>
    </row>
    <row r="170">
      <c r="A170" s="13" t="n"/>
      <c r="B170" s="13" t="n"/>
      <c r="C170" s="14" t="n"/>
      <c r="D170" s="15" t="n"/>
      <c r="E170" s="15" t="n"/>
      <c r="F170" s="16" t="n"/>
      <c r="G170" s="17" t="n"/>
      <c r="H170">
        <f>IF(G170="Sí","Pagada",IF(OR(E170="",F170=""),"",IF(E170&lt;TODAY(),"Vencida hace "&amp;(TODAY()-E170)&amp;IF(TODAY()-E170=1," día"," días"),IF(E170-TODAY()&lt;=7,"Vence esta semana","Al día"))))</f>
        <v/>
      </c>
      <c r="I170" s="18">
        <f>IF(OR(G170="Sí",E170="",F170=""),"",IF(TRIM(C170&amp;"")="","Falta el WhatsApp",HYPERLINK("https://wa.me/"&amp;IF(LEN(SUBSTITUTE(SUBSTITUTE(SUBSTITUTE(C170&amp;""," ",""),"+",""),"-",""))=9,"56","")&amp;SUBSTITUTE(SUBSTITUTE(SUBSTITUTE(C170&amp;""," ",""),"+",""),"-","")&amp;"?text="&amp;IFERROR(_xlfn.ENCODEURL("Hola, te escribo por la factura "&amp;A170&amp;" por $"&amp;SUBSTITUTE(FIXED(F170,0),",",".")&amp;IF(E170&lt;TODAY(),", que venció el ",", que vence el ")&amp;RIGHT("0"&amp;DAY(E170),2)&amp;"-"&amp;RIGHT("0"&amp;MONTH(E170),2)&amp;"-"&amp;YEAR(E170)&amp;". ¿Me confirmas cuándo la pagas? Gracias."),SUBSTITUTE("Hola, te escribo por la factura "&amp;A170&amp;" por $"&amp;SUBSTITUTE(FIXED(F170,0),",",".")&amp;IF(E170&lt;TODAY(),", que venció el ",", que vence el ")&amp;RIGHT("0"&amp;DAY(E170),2)&amp;"-"&amp;RIGHT("0"&amp;MONTH(E170),2)&amp;"-"&amp;YEAR(E170)&amp;". ¿Me confirmas cuándo la pagas? Gracias."," ","%20")),"Abrir WhatsApp")))</f>
        <v/>
      </c>
      <c r="J170" s="19">
        <f>IF(OR(G170="Sí",E170="",F170=""),"",COUNTIFS($G$5:$G$204,"&lt;&gt;Sí",$E$5:$E$204,"&lt;"&amp;E170,$F$5:$F$204,"&lt;&gt;")+COUNTIFS($G$5:G170,"&lt;&gt;Sí",$E$5:E170,E170,$F$5:F170,"&lt;&gt;"))</f>
        <v/>
      </c>
    </row>
    <row r="171">
      <c r="A171" s="13" t="n"/>
      <c r="B171" s="13" t="n"/>
      <c r="C171" s="14" t="n"/>
      <c r="D171" s="15" t="n"/>
      <c r="E171" s="15" t="n"/>
      <c r="F171" s="16" t="n"/>
      <c r="G171" s="17" t="n"/>
      <c r="H171">
        <f>IF(G171="Sí","Pagada",IF(OR(E171="",F171=""),"",IF(E171&lt;TODAY(),"Vencida hace "&amp;(TODAY()-E171)&amp;IF(TODAY()-E171=1," día"," días"),IF(E171-TODAY()&lt;=7,"Vence esta semana","Al día"))))</f>
        <v/>
      </c>
      <c r="I171" s="18">
        <f>IF(OR(G171="Sí",E171="",F171=""),"",IF(TRIM(C171&amp;"")="","Falta el WhatsApp",HYPERLINK("https://wa.me/"&amp;IF(LEN(SUBSTITUTE(SUBSTITUTE(SUBSTITUTE(C171&amp;""," ",""),"+",""),"-",""))=9,"56","")&amp;SUBSTITUTE(SUBSTITUTE(SUBSTITUTE(C171&amp;""," ",""),"+",""),"-","")&amp;"?text="&amp;IFERROR(_xlfn.ENCODEURL("Hola, te escribo por la factura "&amp;A171&amp;" por $"&amp;SUBSTITUTE(FIXED(F171,0),",",".")&amp;IF(E171&lt;TODAY(),", que venció el ",", que vence el ")&amp;RIGHT("0"&amp;DAY(E171),2)&amp;"-"&amp;RIGHT("0"&amp;MONTH(E171),2)&amp;"-"&amp;YEAR(E171)&amp;". ¿Me confirmas cuándo la pagas? Gracias."),SUBSTITUTE("Hola, te escribo por la factura "&amp;A171&amp;" por $"&amp;SUBSTITUTE(FIXED(F171,0),",",".")&amp;IF(E171&lt;TODAY(),", que venció el ",", que vence el ")&amp;RIGHT("0"&amp;DAY(E171),2)&amp;"-"&amp;RIGHT("0"&amp;MONTH(E171),2)&amp;"-"&amp;YEAR(E171)&amp;". ¿Me confirmas cuándo la pagas? Gracias."," ","%20")),"Abrir WhatsApp")))</f>
        <v/>
      </c>
      <c r="J171" s="19">
        <f>IF(OR(G171="Sí",E171="",F171=""),"",COUNTIFS($G$5:$G$204,"&lt;&gt;Sí",$E$5:$E$204,"&lt;"&amp;E171,$F$5:$F$204,"&lt;&gt;")+COUNTIFS($G$5:G171,"&lt;&gt;Sí",$E$5:E171,E171,$F$5:F171,"&lt;&gt;"))</f>
        <v/>
      </c>
    </row>
    <row r="172">
      <c r="A172" s="13" t="n"/>
      <c r="B172" s="13" t="n"/>
      <c r="C172" s="14" t="n"/>
      <c r="D172" s="15" t="n"/>
      <c r="E172" s="15" t="n"/>
      <c r="F172" s="16" t="n"/>
      <c r="G172" s="17" t="n"/>
      <c r="H172">
        <f>IF(G172="Sí","Pagada",IF(OR(E172="",F172=""),"",IF(E172&lt;TODAY(),"Vencida hace "&amp;(TODAY()-E172)&amp;IF(TODAY()-E172=1," día"," días"),IF(E172-TODAY()&lt;=7,"Vence esta semana","Al día"))))</f>
        <v/>
      </c>
      <c r="I172" s="18">
        <f>IF(OR(G172="Sí",E172="",F172=""),"",IF(TRIM(C172&amp;"")="","Falta el WhatsApp",HYPERLINK("https://wa.me/"&amp;IF(LEN(SUBSTITUTE(SUBSTITUTE(SUBSTITUTE(C172&amp;""," ",""),"+",""),"-",""))=9,"56","")&amp;SUBSTITUTE(SUBSTITUTE(SUBSTITUTE(C172&amp;""," ",""),"+",""),"-","")&amp;"?text="&amp;IFERROR(_xlfn.ENCODEURL("Hola, te escribo por la factura "&amp;A172&amp;" por $"&amp;SUBSTITUTE(FIXED(F172,0),",",".")&amp;IF(E172&lt;TODAY(),", que venció el ",", que vence el ")&amp;RIGHT("0"&amp;DAY(E172),2)&amp;"-"&amp;RIGHT("0"&amp;MONTH(E172),2)&amp;"-"&amp;YEAR(E172)&amp;". ¿Me confirmas cuándo la pagas? Gracias."),SUBSTITUTE("Hola, te escribo por la factura "&amp;A172&amp;" por $"&amp;SUBSTITUTE(FIXED(F172,0),",",".")&amp;IF(E172&lt;TODAY(),", que venció el ",", que vence el ")&amp;RIGHT("0"&amp;DAY(E172),2)&amp;"-"&amp;RIGHT("0"&amp;MONTH(E172),2)&amp;"-"&amp;YEAR(E172)&amp;". ¿Me confirmas cuándo la pagas? Gracias."," ","%20")),"Abrir WhatsApp")))</f>
        <v/>
      </c>
      <c r="J172" s="19">
        <f>IF(OR(G172="Sí",E172="",F172=""),"",COUNTIFS($G$5:$G$204,"&lt;&gt;Sí",$E$5:$E$204,"&lt;"&amp;E172,$F$5:$F$204,"&lt;&gt;")+COUNTIFS($G$5:G172,"&lt;&gt;Sí",$E$5:E172,E172,$F$5:F172,"&lt;&gt;"))</f>
        <v/>
      </c>
    </row>
    <row r="173">
      <c r="A173" s="13" t="n"/>
      <c r="B173" s="13" t="n"/>
      <c r="C173" s="14" t="n"/>
      <c r="D173" s="15" t="n"/>
      <c r="E173" s="15" t="n"/>
      <c r="F173" s="16" t="n"/>
      <c r="G173" s="17" t="n"/>
      <c r="H173">
        <f>IF(G173="Sí","Pagada",IF(OR(E173="",F173=""),"",IF(E173&lt;TODAY(),"Vencida hace "&amp;(TODAY()-E173)&amp;IF(TODAY()-E173=1," día"," días"),IF(E173-TODAY()&lt;=7,"Vence esta semana","Al día"))))</f>
        <v/>
      </c>
      <c r="I173" s="18">
        <f>IF(OR(G173="Sí",E173="",F173=""),"",IF(TRIM(C173&amp;"")="","Falta el WhatsApp",HYPERLINK("https://wa.me/"&amp;IF(LEN(SUBSTITUTE(SUBSTITUTE(SUBSTITUTE(C173&amp;""," ",""),"+",""),"-",""))=9,"56","")&amp;SUBSTITUTE(SUBSTITUTE(SUBSTITUTE(C173&amp;""," ",""),"+",""),"-","")&amp;"?text="&amp;IFERROR(_xlfn.ENCODEURL("Hola, te escribo por la factura "&amp;A173&amp;" por $"&amp;SUBSTITUTE(FIXED(F173,0),",",".")&amp;IF(E173&lt;TODAY(),", que venció el ",", que vence el ")&amp;RIGHT("0"&amp;DAY(E173),2)&amp;"-"&amp;RIGHT("0"&amp;MONTH(E173),2)&amp;"-"&amp;YEAR(E173)&amp;". ¿Me confirmas cuándo la pagas? Gracias."),SUBSTITUTE("Hola, te escribo por la factura "&amp;A173&amp;" por $"&amp;SUBSTITUTE(FIXED(F173,0),",",".")&amp;IF(E173&lt;TODAY(),", que venció el ",", que vence el ")&amp;RIGHT("0"&amp;DAY(E173),2)&amp;"-"&amp;RIGHT("0"&amp;MONTH(E173),2)&amp;"-"&amp;YEAR(E173)&amp;". ¿Me confirmas cuándo la pagas? Gracias."," ","%20")),"Abrir WhatsApp")))</f>
        <v/>
      </c>
      <c r="J173" s="19">
        <f>IF(OR(G173="Sí",E173="",F173=""),"",COUNTIFS($G$5:$G$204,"&lt;&gt;Sí",$E$5:$E$204,"&lt;"&amp;E173,$F$5:$F$204,"&lt;&gt;")+COUNTIFS($G$5:G173,"&lt;&gt;Sí",$E$5:E173,E173,$F$5:F173,"&lt;&gt;"))</f>
        <v/>
      </c>
    </row>
    <row r="174">
      <c r="A174" s="13" t="n"/>
      <c r="B174" s="13" t="n"/>
      <c r="C174" s="14" t="n"/>
      <c r="D174" s="15" t="n"/>
      <c r="E174" s="15" t="n"/>
      <c r="F174" s="16" t="n"/>
      <c r="G174" s="17" t="n"/>
      <c r="H174">
        <f>IF(G174="Sí","Pagada",IF(OR(E174="",F174=""),"",IF(E174&lt;TODAY(),"Vencida hace "&amp;(TODAY()-E174)&amp;IF(TODAY()-E174=1," día"," días"),IF(E174-TODAY()&lt;=7,"Vence esta semana","Al día"))))</f>
        <v/>
      </c>
      <c r="I174" s="18">
        <f>IF(OR(G174="Sí",E174="",F174=""),"",IF(TRIM(C174&amp;"")="","Falta el WhatsApp",HYPERLINK("https://wa.me/"&amp;IF(LEN(SUBSTITUTE(SUBSTITUTE(SUBSTITUTE(C174&amp;""," ",""),"+",""),"-",""))=9,"56","")&amp;SUBSTITUTE(SUBSTITUTE(SUBSTITUTE(C174&amp;""," ",""),"+",""),"-","")&amp;"?text="&amp;IFERROR(_xlfn.ENCODEURL("Hola, te escribo por la factura "&amp;A174&amp;" por $"&amp;SUBSTITUTE(FIXED(F174,0),",",".")&amp;IF(E174&lt;TODAY(),", que venció el ",", que vence el ")&amp;RIGHT("0"&amp;DAY(E174),2)&amp;"-"&amp;RIGHT("0"&amp;MONTH(E174),2)&amp;"-"&amp;YEAR(E174)&amp;". ¿Me confirmas cuándo la pagas? Gracias."),SUBSTITUTE("Hola, te escribo por la factura "&amp;A174&amp;" por $"&amp;SUBSTITUTE(FIXED(F174,0),",",".")&amp;IF(E174&lt;TODAY(),", que venció el ",", que vence el ")&amp;RIGHT("0"&amp;DAY(E174),2)&amp;"-"&amp;RIGHT("0"&amp;MONTH(E174),2)&amp;"-"&amp;YEAR(E174)&amp;". ¿Me confirmas cuándo la pagas? Gracias."," ","%20")),"Abrir WhatsApp")))</f>
        <v/>
      </c>
      <c r="J174" s="19">
        <f>IF(OR(G174="Sí",E174="",F174=""),"",COUNTIFS($G$5:$G$204,"&lt;&gt;Sí",$E$5:$E$204,"&lt;"&amp;E174,$F$5:$F$204,"&lt;&gt;")+COUNTIFS($G$5:G174,"&lt;&gt;Sí",$E$5:E174,E174,$F$5:F174,"&lt;&gt;"))</f>
        <v/>
      </c>
    </row>
    <row r="175">
      <c r="A175" s="13" t="n"/>
      <c r="B175" s="13" t="n"/>
      <c r="C175" s="14" t="n"/>
      <c r="D175" s="15" t="n"/>
      <c r="E175" s="15" t="n"/>
      <c r="F175" s="16" t="n"/>
      <c r="G175" s="17" t="n"/>
      <c r="H175">
        <f>IF(G175="Sí","Pagada",IF(OR(E175="",F175=""),"",IF(E175&lt;TODAY(),"Vencida hace "&amp;(TODAY()-E175)&amp;IF(TODAY()-E175=1," día"," días"),IF(E175-TODAY()&lt;=7,"Vence esta semana","Al día"))))</f>
        <v/>
      </c>
      <c r="I175" s="18">
        <f>IF(OR(G175="Sí",E175="",F175=""),"",IF(TRIM(C175&amp;"")="","Falta el WhatsApp",HYPERLINK("https://wa.me/"&amp;IF(LEN(SUBSTITUTE(SUBSTITUTE(SUBSTITUTE(C175&amp;""," ",""),"+",""),"-",""))=9,"56","")&amp;SUBSTITUTE(SUBSTITUTE(SUBSTITUTE(C175&amp;""," ",""),"+",""),"-","")&amp;"?text="&amp;IFERROR(_xlfn.ENCODEURL("Hola, te escribo por la factura "&amp;A175&amp;" por $"&amp;SUBSTITUTE(FIXED(F175,0),",",".")&amp;IF(E175&lt;TODAY(),", que venció el ",", que vence el ")&amp;RIGHT("0"&amp;DAY(E175),2)&amp;"-"&amp;RIGHT("0"&amp;MONTH(E175),2)&amp;"-"&amp;YEAR(E175)&amp;". ¿Me confirmas cuándo la pagas? Gracias."),SUBSTITUTE("Hola, te escribo por la factura "&amp;A175&amp;" por $"&amp;SUBSTITUTE(FIXED(F175,0),",",".")&amp;IF(E175&lt;TODAY(),", que venció el ",", que vence el ")&amp;RIGHT("0"&amp;DAY(E175),2)&amp;"-"&amp;RIGHT("0"&amp;MONTH(E175),2)&amp;"-"&amp;YEAR(E175)&amp;". ¿Me confirmas cuándo la pagas? Gracias."," ","%20")),"Abrir WhatsApp")))</f>
        <v/>
      </c>
      <c r="J175" s="19">
        <f>IF(OR(G175="Sí",E175="",F175=""),"",COUNTIFS($G$5:$G$204,"&lt;&gt;Sí",$E$5:$E$204,"&lt;"&amp;E175,$F$5:$F$204,"&lt;&gt;")+COUNTIFS($G$5:G175,"&lt;&gt;Sí",$E$5:E175,E175,$F$5:F175,"&lt;&gt;"))</f>
        <v/>
      </c>
    </row>
    <row r="176">
      <c r="A176" s="13" t="n"/>
      <c r="B176" s="13" t="n"/>
      <c r="C176" s="14" t="n"/>
      <c r="D176" s="15" t="n"/>
      <c r="E176" s="15" t="n"/>
      <c r="F176" s="16" t="n"/>
      <c r="G176" s="17" t="n"/>
      <c r="H176">
        <f>IF(G176="Sí","Pagada",IF(OR(E176="",F176=""),"",IF(E176&lt;TODAY(),"Vencida hace "&amp;(TODAY()-E176)&amp;IF(TODAY()-E176=1," día"," días"),IF(E176-TODAY()&lt;=7,"Vence esta semana","Al día"))))</f>
        <v/>
      </c>
      <c r="I176" s="18">
        <f>IF(OR(G176="Sí",E176="",F176=""),"",IF(TRIM(C176&amp;"")="","Falta el WhatsApp",HYPERLINK("https://wa.me/"&amp;IF(LEN(SUBSTITUTE(SUBSTITUTE(SUBSTITUTE(C176&amp;""," ",""),"+",""),"-",""))=9,"56","")&amp;SUBSTITUTE(SUBSTITUTE(SUBSTITUTE(C176&amp;""," ",""),"+",""),"-","")&amp;"?text="&amp;IFERROR(_xlfn.ENCODEURL("Hola, te escribo por la factura "&amp;A176&amp;" por $"&amp;SUBSTITUTE(FIXED(F176,0),",",".")&amp;IF(E176&lt;TODAY(),", que venció el ",", que vence el ")&amp;RIGHT("0"&amp;DAY(E176),2)&amp;"-"&amp;RIGHT("0"&amp;MONTH(E176),2)&amp;"-"&amp;YEAR(E176)&amp;". ¿Me confirmas cuándo la pagas? Gracias."),SUBSTITUTE("Hola, te escribo por la factura "&amp;A176&amp;" por $"&amp;SUBSTITUTE(FIXED(F176,0),",",".")&amp;IF(E176&lt;TODAY(),", que venció el ",", que vence el ")&amp;RIGHT("0"&amp;DAY(E176),2)&amp;"-"&amp;RIGHT("0"&amp;MONTH(E176),2)&amp;"-"&amp;YEAR(E176)&amp;". ¿Me confirmas cuándo la pagas? Gracias."," ","%20")),"Abrir WhatsApp")))</f>
        <v/>
      </c>
      <c r="J176" s="19">
        <f>IF(OR(G176="Sí",E176="",F176=""),"",COUNTIFS($G$5:$G$204,"&lt;&gt;Sí",$E$5:$E$204,"&lt;"&amp;E176,$F$5:$F$204,"&lt;&gt;")+COUNTIFS($G$5:G176,"&lt;&gt;Sí",$E$5:E176,E176,$F$5:F176,"&lt;&gt;"))</f>
        <v/>
      </c>
    </row>
    <row r="177">
      <c r="A177" s="13" t="n"/>
      <c r="B177" s="13" t="n"/>
      <c r="C177" s="14" t="n"/>
      <c r="D177" s="15" t="n"/>
      <c r="E177" s="15" t="n"/>
      <c r="F177" s="16" t="n"/>
      <c r="G177" s="17" t="n"/>
      <c r="H177">
        <f>IF(G177="Sí","Pagada",IF(OR(E177="",F177=""),"",IF(E177&lt;TODAY(),"Vencida hace "&amp;(TODAY()-E177)&amp;IF(TODAY()-E177=1," día"," días"),IF(E177-TODAY()&lt;=7,"Vence esta semana","Al día"))))</f>
        <v/>
      </c>
      <c r="I177" s="18">
        <f>IF(OR(G177="Sí",E177="",F177=""),"",IF(TRIM(C177&amp;"")="","Falta el WhatsApp",HYPERLINK("https://wa.me/"&amp;IF(LEN(SUBSTITUTE(SUBSTITUTE(SUBSTITUTE(C177&amp;""," ",""),"+",""),"-",""))=9,"56","")&amp;SUBSTITUTE(SUBSTITUTE(SUBSTITUTE(C177&amp;""," ",""),"+",""),"-","")&amp;"?text="&amp;IFERROR(_xlfn.ENCODEURL("Hola, te escribo por la factura "&amp;A177&amp;" por $"&amp;SUBSTITUTE(FIXED(F177,0),",",".")&amp;IF(E177&lt;TODAY(),", que venció el ",", que vence el ")&amp;RIGHT("0"&amp;DAY(E177),2)&amp;"-"&amp;RIGHT("0"&amp;MONTH(E177),2)&amp;"-"&amp;YEAR(E177)&amp;". ¿Me confirmas cuándo la pagas? Gracias."),SUBSTITUTE("Hola, te escribo por la factura "&amp;A177&amp;" por $"&amp;SUBSTITUTE(FIXED(F177,0),",",".")&amp;IF(E177&lt;TODAY(),", que venció el ",", que vence el ")&amp;RIGHT("0"&amp;DAY(E177),2)&amp;"-"&amp;RIGHT("0"&amp;MONTH(E177),2)&amp;"-"&amp;YEAR(E177)&amp;". ¿Me confirmas cuándo la pagas? Gracias."," ","%20")),"Abrir WhatsApp")))</f>
        <v/>
      </c>
      <c r="J177" s="19">
        <f>IF(OR(G177="Sí",E177="",F177=""),"",COUNTIFS($G$5:$G$204,"&lt;&gt;Sí",$E$5:$E$204,"&lt;"&amp;E177,$F$5:$F$204,"&lt;&gt;")+COUNTIFS($G$5:G177,"&lt;&gt;Sí",$E$5:E177,E177,$F$5:F177,"&lt;&gt;"))</f>
        <v/>
      </c>
    </row>
    <row r="178">
      <c r="A178" s="13" t="n"/>
      <c r="B178" s="13" t="n"/>
      <c r="C178" s="14" t="n"/>
      <c r="D178" s="15" t="n"/>
      <c r="E178" s="15" t="n"/>
      <c r="F178" s="16" t="n"/>
      <c r="G178" s="17" t="n"/>
      <c r="H178">
        <f>IF(G178="Sí","Pagada",IF(OR(E178="",F178=""),"",IF(E178&lt;TODAY(),"Vencida hace "&amp;(TODAY()-E178)&amp;IF(TODAY()-E178=1," día"," días"),IF(E178-TODAY()&lt;=7,"Vence esta semana","Al día"))))</f>
        <v/>
      </c>
      <c r="I178" s="18">
        <f>IF(OR(G178="Sí",E178="",F178=""),"",IF(TRIM(C178&amp;"")="","Falta el WhatsApp",HYPERLINK("https://wa.me/"&amp;IF(LEN(SUBSTITUTE(SUBSTITUTE(SUBSTITUTE(C178&amp;""," ",""),"+",""),"-",""))=9,"56","")&amp;SUBSTITUTE(SUBSTITUTE(SUBSTITUTE(C178&amp;""," ",""),"+",""),"-","")&amp;"?text="&amp;IFERROR(_xlfn.ENCODEURL("Hola, te escribo por la factura "&amp;A178&amp;" por $"&amp;SUBSTITUTE(FIXED(F178,0),",",".")&amp;IF(E178&lt;TODAY(),", que venció el ",", que vence el ")&amp;RIGHT("0"&amp;DAY(E178),2)&amp;"-"&amp;RIGHT("0"&amp;MONTH(E178),2)&amp;"-"&amp;YEAR(E178)&amp;". ¿Me confirmas cuándo la pagas? Gracias."),SUBSTITUTE("Hola, te escribo por la factura "&amp;A178&amp;" por $"&amp;SUBSTITUTE(FIXED(F178,0),",",".")&amp;IF(E178&lt;TODAY(),", que venció el ",", que vence el ")&amp;RIGHT("0"&amp;DAY(E178),2)&amp;"-"&amp;RIGHT("0"&amp;MONTH(E178),2)&amp;"-"&amp;YEAR(E178)&amp;". ¿Me confirmas cuándo la pagas? Gracias."," ","%20")),"Abrir WhatsApp")))</f>
        <v/>
      </c>
      <c r="J178" s="19">
        <f>IF(OR(G178="Sí",E178="",F178=""),"",COUNTIFS($G$5:$G$204,"&lt;&gt;Sí",$E$5:$E$204,"&lt;"&amp;E178,$F$5:$F$204,"&lt;&gt;")+COUNTIFS($G$5:G178,"&lt;&gt;Sí",$E$5:E178,E178,$F$5:F178,"&lt;&gt;"))</f>
        <v/>
      </c>
    </row>
    <row r="179">
      <c r="A179" s="13" t="n"/>
      <c r="B179" s="13" t="n"/>
      <c r="C179" s="14" t="n"/>
      <c r="D179" s="15" t="n"/>
      <c r="E179" s="15" t="n"/>
      <c r="F179" s="16" t="n"/>
      <c r="G179" s="17" t="n"/>
      <c r="H179">
        <f>IF(G179="Sí","Pagada",IF(OR(E179="",F179=""),"",IF(E179&lt;TODAY(),"Vencida hace "&amp;(TODAY()-E179)&amp;IF(TODAY()-E179=1," día"," días"),IF(E179-TODAY()&lt;=7,"Vence esta semana","Al día"))))</f>
        <v/>
      </c>
      <c r="I179" s="18">
        <f>IF(OR(G179="Sí",E179="",F179=""),"",IF(TRIM(C179&amp;"")="","Falta el WhatsApp",HYPERLINK("https://wa.me/"&amp;IF(LEN(SUBSTITUTE(SUBSTITUTE(SUBSTITUTE(C179&amp;""," ",""),"+",""),"-",""))=9,"56","")&amp;SUBSTITUTE(SUBSTITUTE(SUBSTITUTE(C179&amp;""," ",""),"+",""),"-","")&amp;"?text="&amp;IFERROR(_xlfn.ENCODEURL("Hola, te escribo por la factura "&amp;A179&amp;" por $"&amp;SUBSTITUTE(FIXED(F179,0),",",".")&amp;IF(E179&lt;TODAY(),", que venció el ",", que vence el ")&amp;RIGHT("0"&amp;DAY(E179),2)&amp;"-"&amp;RIGHT("0"&amp;MONTH(E179),2)&amp;"-"&amp;YEAR(E179)&amp;". ¿Me confirmas cuándo la pagas? Gracias."),SUBSTITUTE("Hola, te escribo por la factura "&amp;A179&amp;" por $"&amp;SUBSTITUTE(FIXED(F179,0),",",".")&amp;IF(E179&lt;TODAY(),", que venció el ",", que vence el ")&amp;RIGHT("0"&amp;DAY(E179),2)&amp;"-"&amp;RIGHT("0"&amp;MONTH(E179),2)&amp;"-"&amp;YEAR(E179)&amp;". ¿Me confirmas cuándo la pagas? Gracias."," ","%20")),"Abrir WhatsApp")))</f>
        <v/>
      </c>
      <c r="J179" s="19">
        <f>IF(OR(G179="Sí",E179="",F179=""),"",COUNTIFS($G$5:$G$204,"&lt;&gt;Sí",$E$5:$E$204,"&lt;"&amp;E179,$F$5:$F$204,"&lt;&gt;")+COUNTIFS($G$5:G179,"&lt;&gt;Sí",$E$5:E179,E179,$F$5:F179,"&lt;&gt;"))</f>
        <v/>
      </c>
    </row>
    <row r="180">
      <c r="A180" s="13" t="n"/>
      <c r="B180" s="13" t="n"/>
      <c r="C180" s="14" t="n"/>
      <c r="D180" s="15" t="n"/>
      <c r="E180" s="15" t="n"/>
      <c r="F180" s="16" t="n"/>
      <c r="G180" s="17" t="n"/>
      <c r="H180">
        <f>IF(G180="Sí","Pagada",IF(OR(E180="",F180=""),"",IF(E180&lt;TODAY(),"Vencida hace "&amp;(TODAY()-E180)&amp;IF(TODAY()-E180=1," día"," días"),IF(E180-TODAY()&lt;=7,"Vence esta semana","Al día"))))</f>
        <v/>
      </c>
      <c r="I180" s="18">
        <f>IF(OR(G180="Sí",E180="",F180=""),"",IF(TRIM(C180&amp;"")="","Falta el WhatsApp",HYPERLINK("https://wa.me/"&amp;IF(LEN(SUBSTITUTE(SUBSTITUTE(SUBSTITUTE(C180&amp;""," ",""),"+",""),"-",""))=9,"56","")&amp;SUBSTITUTE(SUBSTITUTE(SUBSTITUTE(C180&amp;""," ",""),"+",""),"-","")&amp;"?text="&amp;IFERROR(_xlfn.ENCODEURL("Hola, te escribo por la factura "&amp;A180&amp;" por $"&amp;SUBSTITUTE(FIXED(F180,0),",",".")&amp;IF(E180&lt;TODAY(),", que venció el ",", que vence el ")&amp;RIGHT("0"&amp;DAY(E180),2)&amp;"-"&amp;RIGHT("0"&amp;MONTH(E180),2)&amp;"-"&amp;YEAR(E180)&amp;". ¿Me confirmas cuándo la pagas? Gracias."),SUBSTITUTE("Hola, te escribo por la factura "&amp;A180&amp;" por $"&amp;SUBSTITUTE(FIXED(F180,0),",",".")&amp;IF(E180&lt;TODAY(),", que venció el ",", que vence el ")&amp;RIGHT("0"&amp;DAY(E180),2)&amp;"-"&amp;RIGHT("0"&amp;MONTH(E180),2)&amp;"-"&amp;YEAR(E180)&amp;". ¿Me confirmas cuándo la pagas? Gracias."," ","%20")),"Abrir WhatsApp")))</f>
        <v/>
      </c>
      <c r="J180" s="19">
        <f>IF(OR(G180="Sí",E180="",F180=""),"",COUNTIFS($G$5:$G$204,"&lt;&gt;Sí",$E$5:$E$204,"&lt;"&amp;E180,$F$5:$F$204,"&lt;&gt;")+COUNTIFS($G$5:G180,"&lt;&gt;Sí",$E$5:E180,E180,$F$5:F180,"&lt;&gt;"))</f>
        <v/>
      </c>
    </row>
    <row r="181">
      <c r="A181" s="13" t="n"/>
      <c r="B181" s="13" t="n"/>
      <c r="C181" s="14" t="n"/>
      <c r="D181" s="15" t="n"/>
      <c r="E181" s="15" t="n"/>
      <c r="F181" s="16" t="n"/>
      <c r="G181" s="17" t="n"/>
      <c r="H181">
        <f>IF(G181="Sí","Pagada",IF(OR(E181="",F181=""),"",IF(E181&lt;TODAY(),"Vencida hace "&amp;(TODAY()-E181)&amp;IF(TODAY()-E181=1," día"," días"),IF(E181-TODAY()&lt;=7,"Vence esta semana","Al día"))))</f>
        <v/>
      </c>
      <c r="I181" s="18">
        <f>IF(OR(G181="Sí",E181="",F181=""),"",IF(TRIM(C181&amp;"")="","Falta el WhatsApp",HYPERLINK("https://wa.me/"&amp;IF(LEN(SUBSTITUTE(SUBSTITUTE(SUBSTITUTE(C181&amp;""," ",""),"+",""),"-",""))=9,"56","")&amp;SUBSTITUTE(SUBSTITUTE(SUBSTITUTE(C181&amp;""," ",""),"+",""),"-","")&amp;"?text="&amp;IFERROR(_xlfn.ENCODEURL("Hola, te escribo por la factura "&amp;A181&amp;" por $"&amp;SUBSTITUTE(FIXED(F181,0),",",".")&amp;IF(E181&lt;TODAY(),", que venció el ",", que vence el ")&amp;RIGHT("0"&amp;DAY(E181),2)&amp;"-"&amp;RIGHT("0"&amp;MONTH(E181),2)&amp;"-"&amp;YEAR(E181)&amp;". ¿Me confirmas cuándo la pagas? Gracias."),SUBSTITUTE("Hola, te escribo por la factura "&amp;A181&amp;" por $"&amp;SUBSTITUTE(FIXED(F181,0),",",".")&amp;IF(E181&lt;TODAY(),", que venció el ",", que vence el ")&amp;RIGHT("0"&amp;DAY(E181),2)&amp;"-"&amp;RIGHT("0"&amp;MONTH(E181),2)&amp;"-"&amp;YEAR(E181)&amp;". ¿Me confirmas cuándo la pagas? Gracias."," ","%20")),"Abrir WhatsApp")))</f>
        <v/>
      </c>
      <c r="J181" s="19">
        <f>IF(OR(G181="Sí",E181="",F181=""),"",COUNTIFS($G$5:$G$204,"&lt;&gt;Sí",$E$5:$E$204,"&lt;"&amp;E181,$F$5:$F$204,"&lt;&gt;")+COUNTIFS($G$5:G181,"&lt;&gt;Sí",$E$5:E181,E181,$F$5:F181,"&lt;&gt;"))</f>
        <v/>
      </c>
    </row>
    <row r="182">
      <c r="A182" s="13" t="n"/>
      <c r="B182" s="13" t="n"/>
      <c r="C182" s="14" t="n"/>
      <c r="D182" s="15" t="n"/>
      <c r="E182" s="15" t="n"/>
      <c r="F182" s="16" t="n"/>
      <c r="G182" s="17" t="n"/>
      <c r="H182">
        <f>IF(G182="Sí","Pagada",IF(OR(E182="",F182=""),"",IF(E182&lt;TODAY(),"Vencida hace "&amp;(TODAY()-E182)&amp;IF(TODAY()-E182=1," día"," días"),IF(E182-TODAY()&lt;=7,"Vence esta semana","Al día"))))</f>
        <v/>
      </c>
      <c r="I182" s="18">
        <f>IF(OR(G182="Sí",E182="",F182=""),"",IF(TRIM(C182&amp;"")="","Falta el WhatsApp",HYPERLINK("https://wa.me/"&amp;IF(LEN(SUBSTITUTE(SUBSTITUTE(SUBSTITUTE(C182&amp;""," ",""),"+",""),"-",""))=9,"56","")&amp;SUBSTITUTE(SUBSTITUTE(SUBSTITUTE(C182&amp;""," ",""),"+",""),"-","")&amp;"?text="&amp;IFERROR(_xlfn.ENCODEURL("Hola, te escribo por la factura "&amp;A182&amp;" por $"&amp;SUBSTITUTE(FIXED(F182,0),",",".")&amp;IF(E182&lt;TODAY(),", que venció el ",", que vence el ")&amp;RIGHT("0"&amp;DAY(E182),2)&amp;"-"&amp;RIGHT("0"&amp;MONTH(E182),2)&amp;"-"&amp;YEAR(E182)&amp;". ¿Me confirmas cuándo la pagas? Gracias."),SUBSTITUTE("Hola, te escribo por la factura "&amp;A182&amp;" por $"&amp;SUBSTITUTE(FIXED(F182,0),",",".")&amp;IF(E182&lt;TODAY(),", que venció el ",", que vence el ")&amp;RIGHT("0"&amp;DAY(E182),2)&amp;"-"&amp;RIGHT("0"&amp;MONTH(E182),2)&amp;"-"&amp;YEAR(E182)&amp;". ¿Me confirmas cuándo la pagas? Gracias."," ","%20")),"Abrir WhatsApp")))</f>
        <v/>
      </c>
      <c r="J182" s="19">
        <f>IF(OR(G182="Sí",E182="",F182=""),"",COUNTIFS($G$5:$G$204,"&lt;&gt;Sí",$E$5:$E$204,"&lt;"&amp;E182,$F$5:$F$204,"&lt;&gt;")+COUNTIFS($G$5:G182,"&lt;&gt;Sí",$E$5:E182,E182,$F$5:F182,"&lt;&gt;"))</f>
        <v/>
      </c>
    </row>
    <row r="183">
      <c r="A183" s="13" t="n"/>
      <c r="B183" s="13" t="n"/>
      <c r="C183" s="14" t="n"/>
      <c r="D183" s="15" t="n"/>
      <c r="E183" s="15" t="n"/>
      <c r="F183" s="16" t="n"/>
      <c r="G183" s="17" t="n"/>
      <c r="H183">
        <f>IF(G183="Sí","Pagada",IF(OR(E183="",F183=""),"",IF(E183&lt;TODAY(),"Vencida hace "&amp;(TODAY()-E183)&amp;IF(TODAY()-E183=1," día"," días"),IF(E183-TODAY()&lt;=7,"Vence esta semana","Al día"))))</f>
        <v/>
      </c>
      <c r="I183" s="18">
        <f>IF(OR(G183="Sí",E183="",F183=""),"",IF(TRIM(C183&amp;"")="","Falta el WhatsApp",HYPERLINK("https://wa.me/"&amp;IF(LEN(SUBSTITUTE(SUBSTITUTE(SUBSTITUTE(C183&amp;""," ",""),"+",""),"-",""))=9,"56","")&amp;SUBSTITUTE(SUBSTITUTE(SUBSTITUTE(C183&amp;""," ",""),"+",""),"-","")&amp;"?text="&amp;IFERROR(_xlfn.ENCODEURL("Hola, te escribo por la factura "&amp;A183&amp;" por $"&amp;SUBSTITUTE(FIXED(F183,0),",",".")&amp;IF(E183&lt;TODAY(),", que venció el ",", que vence el ")&amp;RIGHT("0"&amp;DAY(E183),2)&amp;"-"&amp;RIGHT("0"&amp;MONTH(E183),2)&amp;"-"&amp;YEAR(E183)&amp;". ¿Me confirmas cuándo la pagas? Gracias."),SUBSTITUTE("Hola, te escribo por la factura "&amp;A183&amp;" por $"&amp;SUBSTITUTE(FIXED(F183,0),",",".")&amp;IF(E183&lt;TODAY(),", que venció el ",", que vence el ")&amp;RIGHT("0"&amp;DAY(E183),2)&amp;"-"&amp;RIGHT("0"&amp;MONTH(E183),2)&amp;"-"&amp;YEAR(E183)&amp;". ¿Me confirmas cuándo la pagas? Gracias."," ","%20")),"Abrir WhatsApp")))</f>
        <v/>
      </c>
      <c r="J183" s="19">
        <f>IF(OR(G183="Sí",E183="",F183=""),"",COUNTIFS($G$5:$G$204,"&lt;&gt;Sí",$E$5:$E$204,"&lt;"&amp;E183,$F$5:$F$204,"&lt;&gt;")+COUNTIFS($G$5:G183,"&lt;&gt;Sí",$E$5:E183,E183,$F$5:F183,"&lt;&gt;"))</f>
        <v/>
      </c>
    </row>
    <row r="184">
      <c r="A184" s="13" t="n"/>
      <c r="B184" s="13" t="n"/>
      <c r="C184" s="14" t="n"/>
      <c r="D184" s="15" t="n"/>
      <c r="E184" s="15" t="n"/>
      <c r="F184" s="16" t="n"/>
      <c r="G184" s="17" t="n"/>
      <c r="H184">
        <f>IF(G184="Sí","Pagada",IF(OR(E184="",F184=""),"",IF(E184&lt;TODAY(),"Vencida hace "&amp;(TODAY()-E184)&amp;IF(TODAY()-E184=1," día"," días"),IF(E184-TODAY()&lt;=7,"Vence esta semana","Al día"))))</f>
        <v/>
      </c>
      <c r="I184" s="18">
        <f>IF(OR(G184="Sí",E184="",F184=""),"",IF(TRIM(C184&amp;"")="","Falta el WhatsApp",HYPERLINK("https://wa.me/"&amp;IF(LEN(SUBSTITUTE(SUBSTITUTE(SUBSTITUTE(C184&amp;""," ",""),"+",""),"-",""))=9,"56","")&amp;SUBSTITUTE(SUBSTITUTE(SUBSTITUTE(C184&amp;""," ",""),"+",""),"-","")&amp;"?text="&amp;IFERROR(_xlfn.ENCODEURL("Hola, te escribo por la factura "&amp;A184&amp;" por $"&amp;SUBSTITUTE(FIXED(F184,0),",",".")&amp;IF(E184&lt;TODAY(),", que venció el ",", que vence el ")&amp;RIGHT("0"&amp;DAY(E184),2)&amp;"-"&amp;RIGHT("0"&amp;MONTH(E184),2)&amp;"-"&amp;YEAR(E184)&amp;". ¿Me confirmas cuándo la pagas? Gracias."),SUBSTITUTE("Hola, te escribo por la factura "&amp;A184&amp;" por $"&amp;SUBSTITUTE(FIXED(F184,0),",",".")&amp;IF(E184&lt;TODAY(),", que venció el ",", que vence el ")&amp;RIGHT("0"&amp;DAY(E184),2)&amp;"-"&amp;RIGHT("0"&amp;MONTH(E184),2)&amp;"-"&amp;YEAR(E184)&amp;". ¿Me confirmas cuándo la pagas? Gracias."," ","%20")),"Abrir WhatsApp")))</f>
        <v/>
      </c>
      <c r="J184" s="19">
        <f>IF(OR(G184="Sí",E184="",F184=""),"",COUNTIFS($G$5:$G$204,"&lt;&gt;Sí",$E$5:$E$204,"&lt;"&amp;E184,$F$5:$F$204,"&lt;&gt;")+COUNTIFS($G$5:G184,"&lt;&gt;Sí",$E$5:E184,E184,$F$5:F184,"&lt;&gt;"))</f>
        <v/>
      </c>
    </row>
    <row r="185">
      <c r="A185" s="13" t="n"/>
      <c r="B185" s="13" t="n"/>
      <c r="C185" s="14" t="n"/>
      <c r="D185" s="15" t="n"/>
      <c r="E185" s="15" t="n"/>
      <c r="F185" s="16" t="n"/>
      <c r="G185" s="17" t="n"/>
      <c r="H185">
        <f>IF(G185="Sí","Pagada",IF(OR(E185="",F185=""),"",IF(E185&lt;TODAY(),"Vencida hace "&amp;(TODAY()-E185)&amp;IF(TODAY()-E185=1," día"," días"),IF(E185-TODAY()&lt;=7,"Vence esta semana","Al día"))))</f>
        <v/>
      </c>
      <c r="I185" s="18">
        <f>IF(OR(G185="Sí",E185="",F185=""),"",IF(TRIM(C185&amp;"")="","Falta el WhatsApp",HYPERLINK("https://wa.me/"&amp;IF(LEN(SUBSTITUTE(SUBSTITUTE(SUBSTITUTE(C185&amp;""," ",""),"+",""),"-",""))=9,"56","")&amp;SUBSTITUTE(SUBSTITUTE(SUBSTITUTE(C185&amp;""," ",""),"+",""),"-","")&amp;"?text="&amp;IFERROR(_xlfn.ENCODEURL("Hola, te escribo por la factura "&amp;A185&amp;" por $"&amp;SUBSTITUTE(FIXED(F185,0),",",".")&amp;IF(E185&lt;TODAY(),", que venció el ",", que vence el ")&amp;RIGHT("0"&amp;DAY(E185),2)&amp;"-"&amp;RIGHT("0"&amp;MONTH(E185),2)&amp;"-"&amp;YEAR(E185)&amp;". ¿Me confirmas cuándo la pagas? Gracias."),SUBSTITUTE("Hola, te escribo por la factura "&amp;A185&amp;" por $"&amp;SUBSTITUTE(FIXED(F185,0),",",".")&amp;IF(E185&lt;TODAY(),", que venció el ",", que vence el ")&amp;RIGHT("0"&amp;DAY(E185),2)&amp;"-"&amp;RIGHT("0"&amp;MONTH(E185),2)&amp;"-"&amp;YEAR(E185)&amp;". ¿Me confirmas cuándo la pagas? Gracias."," ","%20")),"Abrir WhatsApp")))</f>
        <v/>
      </c>
      <c r="J185" s="19">
        <f>IF(OR(G185="Sí",E185="",F185=""),"",COUNTIFS($G$5:$G$204,"&lt;&gt;Sí",$E$5:$E$204,"&lt;"&amp;E185,$F$5:$F$204,"&lt;&gt;")+COUNTIFS($G$5:G185,"&lt;&gt;Sí",$E$5:E185,E185,$F$5:F185,"&lt;&gt;"))</f>
        <v/>
      </c>
    </row>
    <row r="186">
      <c r="A186" s="13" t="n"/>
      <c r="B186" s="13" t="n"/>
      <c r="C186" s="14" t="n"/>
      <c r="D186" s="15" t="n"/>
      <c r="E186" s="15" t="n"/>
      <c r="F186" s="16" t="n"/>
      <c r="G186" s="17" t="n"/>
      <c r="H186">
        <f>IF(G186="Sí","Pagada",IF(OR(E186="",F186=""),"",IF(E186&lt;TODAY(),"Vencida hace "&amp;(TODAY()-E186)&amp;IF(TODAY()-E186=1," día"," días"),IF(E186-TODAY()&lt;=7,"Vence esta semana","Al día"))))</f>
        <v/>
      </c>
      <c r="I186" s="18">
        <f>IF(OR(G186="Sí",E186="",F186=""),"",IF(TRIM(C186&amp;"")="","Falta el WhatsApp",HYPERLINK("https://wa.me/"&amp;IF(LEN(SUBSTITUTE(SUBSTITUTE(SUBSTITUTE(C186&amp;""," ",""),"+",""),"-",""))=9,"56","")&amp;SUBSTITUTE(SUBSTITUTE(SUBSTITUTE(C186&amp;""," ",""),"+",""),"-","")&amp;"?text="&amp;IFERROR(_xlfn.ENCODEURL("Hola, te escribo por la factura "&amp;A186&amp;" por $"&amp;SUBSTITUTE(FIXED(F186,0),",",".")&amp;IF(E186&lt;TODAY(),", que venció el ",", que vence el ")&amp;RIGHT("0"&amp;DAY(E186),2)&amp;"-"&amp;RIGHT("0"&amp;MONTH(E186),2)&amp;"-"&amp;YEAR(E186)&amp;". ¿Me confirmas cuándo la pagas? Gracias."),SUBSTITUTE("Hola, te escribo por la factura "&amp;A186&amp;" por $"&amp;SUBSTITUTE(FIXED(F186,0),",",".")&amp;IF(E186&lt;TODAY(),", que venció el ",", que vence el ")&amp;RIGHT("0"&amp;DAY(E186),2)&amp;"-"&amp;RIGHT("0"&amp;MONTH(E186),2)&amp;"-"&amp;YEAR(E186)&amp;". ¿Me confirmas cuándo la pagas? Gracias."," ","%20")),"Abrir WhatsApp")))</f>
        <v/>
      </c>
      <c r="J186" s="19">
        <f>IF(OR(G186="Sí",E186="",F186=""),"",COUNTIFS($G$5:$G$204,"&lt;&gt;Sí",$E$5:$E$204,"&lt;"&amp;E186,$F$5:$F$204,"&lt;&gt;")+COUNTIFS($G$5:G186,"&lt;&gt;Sí",$E$5:E186,E186,$F$5:F186,"&lt;&gt;"))</f>
        <v/>
      </c>
    </row>
    <row r="187">
      <c r="A187" s="13" t="n"/>
      <c r="B187" s="13" t="n"/>
      <c r="C187" s="14" t="n"/>
      <c r="D187" s="15" t="n"/>
      <c r="E187" s="15" t="n"/>
      <c r="F187" s="16" t="n"/>
      <c r="G187" s="17" t="n"/>
      <c r="H187">
        <f>IF(G187="Sí","Pagada",IF(OR(E187="",F187=""),"",IF(E187&lt;TODAY(),"Vencida hace "&amp;(TODAY()-E187)&amp;IF(TODAY()-E187=1," día"," días"),IF(E187-TODAY()&lt;=7,"Vence esta semana","Al día"))))</f>
        <v/>
      </c>
      <c r="I187" s="18">
        <f>IF(OR(G187="Sí",E187="",F187=""),"",IF(TRIM(C187&amp;"")="","Falta el WhatsApp",HYPERLINK("https://wa.me/"&amp;IF(LEN(SUBSTITUTE(SUBSTITUTE(SUBSTITUTE(C187&amp;""," ",""),"+",""),"-",""))=9,"56","")&amp;SUBSTITUTE(SUBSTITUTE(SUBSTITUTE(C187&amp;""," ",""),"+",""),"-","")&amp;"?text="&amp;IFERROR(_xlfn.ENCODEURL("Hola, te escribo por la factura "&amp;A187&amp;" por $"&amp;SUBSTITUTE(FIXED(F187,0),",",".")&amp;IF(E187&lt;TODAY(),", que venció el ",", que vence el ")&amp;RIGHT("0"&amp;DAY(E187),2)&amp;"-"&amp;RIGHT("0"&amp;MONTH(E187),2)&amp;"-"&amp;YEAR(E187)&amp;". ¿Me confirmas cuándo la pagas? Gracias."),SUBSTITUTE("Hola, te escribo por la factura "&amp;A187&amp;" por $"&amp;SUBSTITUTE(FIXED(F187,0),",",".")&amp;IF(E187&lt;TODAY(),", que venció el ",", que vence el ")&amp;RIGHT("0"&amp;DAY(E187),2)&amp;"-"&amp;RIGHT("0"&amp;MONTH(E187),2)&amp;"-"&amp;YEAR(E187)&amp;". ¿Me confirmas cuándo la pagas? Gracias."," ","%20")),"Abrir WhatsApp")))</f>
        <v/>
      </c>
      <c r="J187" s="19">
        <f>IF(OR(G187="Sí",E187="",F187=""),"",COUNTIFS($G$5:$G$204,"&lt;&gt;Sí",$E$5:$E$204,"&lt;"&amp;E187,$F$5:$F$204,"&lt;&gt;")+COUNTIFS($G$5:G187,"&lt;&gt;Sí",$E$5:E187,E187,$F$5:F187,"&lt;&gt;"))</f>
        <v/>
      </c>
    </row>
    <row r="188">
      <c r="A188" s="13" t="n"/>
      <c r="B188" s="13" t="n"/>
      <c r="C188" s="14" t="n"/>
      <c r="D188" s="15" t="n"/>
      <c r="E188" s="15" t="n"/>
      <c r="F188" s="16" t="n"/>
      <c r="G188" s="17" t="n"/>
      <c r="H188">
        <f>IF(G188="Sí","Pagada",IF(OR(E188="",F188=""),"",IF(E188&lt;TODAY(),"Vencida hace "&amp;(TODAY()-E188)&amp;IF(TODAY()-E188=1," día"," días"),IF(E188-TODAY()&lt;=7,"Vence esta semana","Al día"))))</f>
        <v/>
      </c>
      <c r="I188" s="18">
        <f>IF(OR(G188="Sí",E188="",F188=""),"",IF(TRIM(C188&amp;"")="","Falta el WhatsApp",HYPERLINK("https://wa.me/"&amp;IF(LEN(SUBSTITUTE(SUBSTITUTE(SUBSTITUTE(C188&amp;""," ",""),"+",""),"-",""))=9,"56","")&amp;SUBSTITUTE(SUBSTITUTE(SUBSTITUTE(C188&amp;""," ",""),"+",""),"-","")&amp;"?text="&amp;IFERROR(_xlfn.ENCODEURL("Hola, te escribo por la factura "&amp;A188&amp;" por $"&amp;SUBSTITUTE(FIXED(F188,0),",",".")&amp;IF(E188&lt;TODAY(),", que venció el ",", que vence el ")&amp;RIGHT("0"&amp;DAY(E188),2)&amp;"-"&amp;RIGHT("0"&amp;MONTH(E188),2)&amp;"-"&amp;YEAR(E188)&amp;". ¿Me confirmas cuándo la pagas? Gracias."),SUBSTITUTE("Hola, te escribo por la factura "&amp;A188&amp;" por $"&amp;SUBSTITUTE(FIXED(F188,0),",",".")&amp;IF(E188&lt;TODAY(),", que venció el ",", que vence el ")&amp;RIGHT("0"&amp;DAY(E188),2)&amp;"-"&amp;RIGHT("0"&amp;MONTH(E188),2)&amp;"-"&amp;YEAR(E188)&amp;". ¿Me confirmas cuándo la pagas? Gracias."," ","%20")),"Abrir WhatsApp")))</f>
        <v/>
      </c>
      <c r="J188" s="19">
        <f>IF(OR(G188="Sí",E188="",F188=""),"",COUNTIFS($G$5:$G$204,"&lt;&gt;Sí",$E$5:$E$204,"&lt;"&amp;E188,$F$5:$F$204,"&lt;&gt;")+COUNTIFS($G$5:G188,"&lt;&gt;Sí",$E$5:E188,E188,$F$5:F188,"&lt;&gt;"))</f>
        <v/>
      </c>
    </row>
    <row r="189">
      <c r="A189" s="13" t="n"/>
      <c r="B189" s="13" t="n"/>
      <c r="C189" s="14" t="n"/>
      <c r="D189" s="15" t="n"/>
      <c r="E189" s="15" t="n"/>
      <c r="F189" s="16" t="n"/>
      <c r="G189" s="17" t="n"/>
      <c r="H189">
        <f>IF(G189="Sí","Pagada",IF(OR(E189="",F189=""),"",IF(E189&lt;TODAY(),"Vencida hace "&amp;(TODAY()-E189)&amp;IF(TODAY()-E189=1," día"," días"),IF(E189-TODAY()&lt;=7,"Vence esta semana","Al día"))))</f>
        <v/>
      </c>
      <c r="I189" s="18">
        <f>IF(OR(G189="Sí",E189="",F189=""),"",IF(TRIM(C189&amp;"")="","Falta el WhatsApp",HYPERLINK("https://wa.me/"&amp;IF(LEN(SUBSTITUTE(SUBSTITUTE(SUBSTITUTE(C189&amp;""," ",""),"+",""),"-",""))=9,"56","")&amp;SUBSTITUTE(SUBSTITUTE(SUBSTITUTE(C189&amp;""," ",""),"+",""),"-","")&amp;"?text="&amp;IFERROR(_xlfn.ENCODEURL("Hola, te escribo por la factura "&amp;A189&amp;" por $"&amp;SUBSTITUTE(FIXED(F189,0),",",".")&amp;IF(E189&lt;TODAY(),", que venció el ",", que vence el ")&amp;RIGHT("0"&amp;DAY(E189),2)&amp;"-"&amp;RIGHT("0"&amp;MONTH(E189),2)&amp;"-"&amp;YEAR(E189)&amp;". ¿Me confirmas cuándo la pagas? Gracias."),SUBSTITUTE("Hola, te escribo por la factura "&amp;A189&amp;" por $"&amp;SUBSTITUTE(FIXED(F189,0),",",".")&amp;IF(E189&lt;TODAY(),", que venció el ",", que vence el ")&amp;RIGHT("0"&amp;DAY(E189),2)&amp;"-"&amp;RIGHT("0"&amp;MONTH(E189),2)&amp;"-"&amp;YEAR(E189)&amp;". ¿Me confirmas cuándo la pagas? Gracias."," ","%20")),"Abrir WhatsApp")))</f>
        <v/>
      </c>
      <c r="J189" s="19">
        <f>IF(OR(G189="Sí",E189="",F189=""),"",COUNTIFS($G$5:$G$204,"&lt;&gt;Sí",$E$5:$E$204,"&lt;"&amp;E189,$F$5:$F$204,"&lt;&gt;")+COUNTIFS($G$5:G189,"&lt;&gt;Sí",$E$5:E189,E189,$F$5:F189,"&lt;&gt;"))</f>
        <v/>
      </c>
    </row>
    <row r="190">
      <c r="A190" s="13" t="n"/>
      <c r="B190" s="13" t="n"/>
      <c r="C190" s="14" t="n"/>
      <c r="D190" s="15" t="n"/>
      <c r="E190" s="15" t="n"/>
      <c r="F190" s="16" t="n"/>
      <c r="G190" s="17" t="n"/>
      <c r="H190">
        <f>IF(G190="Sí","Pagada",IF(OR(E190="",F190=""),"",IF(E190&lt;TODAY(),"Vencida hace "&amp;(TODAY()-E190)&amp;IF(TODAY()-E190=1," día"," días"),IF(E190-TODAY()&lt;=7,"Vence esta semana","Al día"))))</f>
        <v/>
      </c>
      <c r="I190" s="18">
        <f>IF(OR(G190="Sí",E190="",F190=""),"",IF(TRIM(C190&amp;"")="","Falta el WhatsApp",HYPERLINK("https://wa.me/"&amp;IF(LEN(SUBSTITUTE(SUBSTITUTE(SUBSTITUTE(C190&amp;""," ",""),"+",""),"-",""))=9,"56","")&amp;SUBSTITUTE(SUBSTITUTE(SUBSTITUTE(C190&amp;""," ",""),"+",""),"-","")&amp;"?text="&amp;IFERROR(_xlfn.ENCODEURL("Hola, te escribo por la factura "&amp;A190&amp;" por $"&amp;SUBSTITUTE(FIXED(F190,0),",",".")&amp;IF(E190&lt;TODAY(),", que venció el ",", que vence el ")&amp;RIGHT("0"&amp;DAY(E190),2)&amp;"-"&amp;RIGHT("0"&amp;MONTH(E190),2)&amp;"-"&amp;YEAR(E190)&amp;". ¿Me confirmas cuándo la pagas? Gracias."),SUBSTITUTE("Hola, te escribo por la factura "&amp;A190&amp;" por $"&amp;SUBSTITUTE(FIXED(F190,0),",",".")&amp;IF(E190&lt;TODAY(),", que venció el ",", que vence el ")&amp;RIGHT("0"&amp;DAY(E190),2)&amp;"-"&amp;RIGHT("0"&amp;MONTH(E190),2)&amp;"-"&amp;YEAR(E190)&amp;". ¿Me confirmas cuándo la pagas? Gracias."," ","%20")),"Abrir WhatsApp")))</f>
        <v/>
      </c>
      <c r="J190" s="19">
        <f>IF(OR(G190="Sí",E190="",F190=""),"",COUNTIFS($G$5:$G$204,"&lt;&gt;Sí",$E$5:$E$204,"&lt;"&amp;E190,$F$5:$F$204,"&lt;&gt;")+COUNTIFS($G$5:G190,"&lt;&gt;Sí",$E$5:E190,E190,$F$5:F190,"&lt;&gt;"))</f>
        <v/>
      </c>
    </row>
    <row r="191">
      <c r="A191" s="13" t="n"/>
      <c r="B191" s="13" t="n"/>
      <c r="C191" s="14" t="n"/>
      <c r="D191" s="15" t="n"/>
      <c r="E191" s="15" t="n"/>
      <c r="F191" s="16" t="n"/>
      <c r="G191" s="17" t="n"/>
      <c r="H191">
        <f>IF(G191="Sí","Pagada",IF(OR(E191="",F191=""),"",IF(E191&lt;TODAY(),"Vencida hace "&amp;(TODAY()-E191)&amp;IF(TODAY()-E191=1," día"," días"),IF(E191-TODAY()&lt;=7,"Vence esta semana","Al día"))))</f>
        <v/>
      </c>
      <c r="I191" s="18">
        <f>IF(OR(G191="Sí",E191="",F191=""),"",IF(TRIM(C191&amp;"")="","Falta el WhatsApp",HYPERLINK("https://wa.me/"&amp;IF(LEN(SUBSTITUTE(SUBSTITUTE(SUBSTITUTE(C191&amp;""," ",""),"+",""),"-",""))=9,"56","")&amp;SUBSTITUTE(SUBSTITUTE(SUBSTITUTE(C191&amp;""," ",""),"+",""),"-","")&amp;"?text="&amp;IFERROR(_xlfn.ENCODEURL("Hola, te escribo por la factura "&amp;A191&amp;" por $"&amp;SUBSTITUTE(FIXED(F191,0),",",".")&amp;IF(E191&lt;TODAY(),", que venció el ",", que vence el ")&amp;RIGHT("0"&amp;DAY(E191),2)&amp;"-"&amp;RIGHT("0"&amp;MONTH(E191),2)&amp;"-"&amp;YEAR(E191)&amp;". ¿Me confirmas cuándo la pagas? Gracias."),SUBSTITUTE("Hola, te escribo por la factura "&amp;A191&amp;" por $"&amp;SUBSTITUTE(FIXED(F191,0),",",".")&amp;IF(E191&lt;TODAY(),", que venció el ",", que vence el ")&amp;RIGHT("0"&amp;DAY(E191),2)&amp;"-"&amp;RIGHT("0"&amp;MONTH(E191),2)&amp;"-"&amp;YEAR(E191)&amp;". ¿Me confirmas cuándo la pagas? Gracias."," ","%20")),"Abrir WhatsApp")))</f>
        <v/>
      </c>
      <c r="J191" s="19">
        <f>IF(OR(G191="Sí",E191="",F191=""),"",COUNTIFS($G$5:$G$204,"&lt;&gt;Sí",$E$5:$E$204,"&lt;"&amp;E191,$F$5:$F$204,"&lt;&gt;")+COUNTIFS($G$5:G191,"&lt;&gt;Sí",$E$5:E191,E191,$F$5:F191,"&lt;&gt;"))</f>
        <v/>
      </c>
    </row>
    <row r="192">
      <c r="A192" s="13" t="n"/>
      <c r="B192" s="13" t="n"/>
      <c r="C192" s="14" t="n"/>
      <c r="D192" s="15" t="n"/>
      <c r="E192" s="15" t="n"/>
      <c r="F192" s="16" t="n"/>
      <c r="G192" s="17" t="n"/>
      <c r="H192">
        <f>IF(G192="Sí","Pagada",IF(OR(E192="",F192=""),"",IF(E192&lt;TODAY(),"Vencida hace "&amp;(TODAY()-E192)&amp;IF(TODAY()-E192=1," día"," días"),IF(E192-TODAY()&lt;=7,"Vence esta semana","Al día"))))</f>
        <v/>
      </c>
      <c r="I192" s="18">
        <f>IF(OR(G192="Sí",E192="",F192=""),"",IF(TRIM(C192&amp;"")="","Falta el WhatsApp",HYPERLINK("https://wa.me/"&amp;IF(LEN(SUBSTITUTE(SUBSTITUTE(SUBSTITUTE(C192&amp;""," ",""),"+",""),"-",""))=9,"56","")&amp;SUBSTITUTE(SUBSTITUTE(SUBSTITUTE(C192&amp;""," ",""),"+",""),"-","")&amp;"?text="&amp;IFERROR(_xlfn.ENCODEURL("Hola, te escribo por la factura "&amp;A192&amp;" por $"&amp;SUBSTITUTE(FIXED(F192,0),",",".")&amp;IF(E192&lt;TODAY(),", que venció el ",", que vence el ")&amp;RIGHT("0"&amp;DAY(E192),2)&amp;"-"&amp;RIGHT("0"&amp;MONTH(E192),2)&amp;"-"&amp;YEAR(E192)&amp;". ¿Me confirmas cuándo la pagas? Gracias."),SUBSTITUTE("Hola, te escribo por la factura "&amp;A192&amp;" por $"&amp;SUBSTITUTE(FIXED(F192,0),",",".")&amp;IF(E192&lt;TODAY(),", que venció el ",", que vence el ")&amp;RIGHT("0"&amp;DAY(E192),2)&amp;"-"&amp;RIGHT("0"&amp;MONTH(E192),2)&amp;"-"&amp;YEAR(E192)&amp;". ¿Me confirmas cuándo la pagas? Gracias."," ","%20")),"Abrir WhatsApp")))</f>
        <v/>
      </c>
      <c r="J192" s="19">
        <f>IF(OR(G192="Sí",E192="",F192=""),"",COUNTIFS($G$5:$G$204,"&lt;&gt;Sí",$E$5:$E$204,"&lt;"&amp;E192,$F$5:$F$204,"&lt;&gt;")+COUNTIFS($G$5:G192,"&lt;&gt;Sí",$E$5:E192,E192,$F$5:F192,"&lt;&gt;"))</f>
        <v/>
      </c>
    </row>
    <row r="193">
      <c r="A193" s="13" t="n"/>
      <c r="B193" s="13" t="n"/>
      <c r="C193" s="14" t="n"/>
      <c r="D193" s="15" t="n"/>
      <c r="E193" s="15" t="n"/>
      <c r="F193" s="16" t="n"/>
      <c r="G193" s="17" t="n"/>
      <c r="H193">
        <f>IF(G193="Sí","Pagada",IF(OR(E193="",F193=""),"",IF(E193&lt;TODAY(),"Vencida hace "&amp;(TODAY()-E193)&amp;IF(TODAY()-E193=1," día"," días"),IF(E193-TODAY()&lt;=7,"Vence esta semana","Al día"))))</f>
        <v/>
      </c>
      <c r="I193" s="18">
        <f>IF(OR(G193="Sí",E193="",F193=""),"",IF(TRIM(C193&amp;"")="","Falta el WhatsApp",HYPERLINK("https://wa.me/"&amp;IF(LEN(SUBSTITUTE(SUBSTITUTE(SUBSTITUTE(C193&amp;""," ",""),"+",""),"-",""))=9,"56","")&amp;SUBSTITUTE(SUBSTITUTE(SUBSTITUTE(C193&amp;""," ",""),"+",""),"-","")&amp;"?text="&amp;IFERROR(_xlfn.ENCODEURL("Hola, te escribo por la factura "&amp;A193&amp;" por $"&amp;SUBSTITUTE(FIXED(F193,0),",",".")&amp;IF(E193&lt;TODAY(),", que venció el ",", que vence el ")&amp;RIGHT("0"&amp;DAY(E193),2)&amp;"-"&amp;RIGHT("0"&amp;MONTH(E193),2)&amp;"-"&amp;YEAR(E193)&amp;". ¿Me confirmas cuándo la pagas? Gracias."),SUBSTITUTE("Hola, te escribo por la factura "&amp;A193&amp;" por $"&amp;SUBSTITUTE(FIXED(F193,0),",",".")&amp;IF(E193&lt;TODAY(),", que venció el ",", que vence el ")&amp;RIGHT("0"&amp;DAY(E193),2)&amp;"-"&amp;RIGHT("0"&amp;MONTH(E193),2)&amp;"-"&amp;YEAR(E193)&amp;". ¿Me confirmas cuándo la pagas? Gracias."," ","%20")),"Abrir WhatsApp")))</f>
        <v/>
      </c>
      <c r="J193" s="19">
        <f>IF(OR(G193="Sí",E193="",F193=""),"",COUNTIFS($G$5:$G$204,"&lt;&gt;Sí",$E$5:$E$204,"&lt;"&amp;E193,$F$5:$F$204,"&lt;&gt;")+COUNTIFS($G$5:G193,"&lt;&gt;Sí",$E$5:E193,E193,$F$5:F193,"&lt;&gt;"))</f>
        <v/>
      </c>
    </row>
    <row r="194">
      <c r="A194" s="13" t="n"/>
      <c r="B194" s="13" t="n"/>
      <c r="C194" s="14" t="n"/>
      <c r="D194" s="15" t="n"/>
      <c r="E194" s="15" t="n"/>
      <c r="F194" s="16" t="n"/>
      <c r="G194" s="17" t="n"/>
      <c r="H194">
        <f>IF(G194="Sí","Pagada",IF(OR(E194="",F194=""),"",IF(E194&lt;TODAY(),"Vencida hace "&amp;(TODAY()-E194)&amp;IF(TODAY()-E194=1," día"," días"),IF(E194-TODAY()&lt;=7,"Vence esta semana","Al día"))))</f>
        <v/>
      </c>
      <c r="I194" s="18">
        <f>IF(OR(G194="Sí",E194="",F194=""),"",IF(TRIM(C194&amp;"")="","Falta el WhatsApp",HYPERLINK("https://wa.me/"&amp;IF(LEN(SUBSTITUTE(SUBSTITUTE(SUBSTITUTE(C194&amp;""," ",""),"+",""),"-",""))=9,"56","")&amp;SUBSTITUTE(SUBSTITUTE(SUBSTITUTE(C194&amp;""," ",""),"+",""),"-","")&amp;"?text="&amp;IFERROR(_xlfn.ENCODEURL("Hola, te escribo por la factura "&amp;A194&amp;" por $"&amp;SUBSTITUTE(FIXED(F194,0),",",".")&amp;IF(E194&lt;TODAY(),", que venció el ",", que vence el ")&amp;RIGHT("0"&amp;DAY(E194),2)&amp;"-"&amp;RIGHT("0"&amp;MONTH(E194),2)&amp;"-"&amp;YEAR(E194)&amp;". ¿Me confirmas cuándo la pagas? Gracias."),SUBSTITUTE("Hola, te escribo por la factura "&amp;A194&amp;" por $"&amp;SUBSTITUTE(FIXED(F194,0),",",".")&amp;IF(E194&lt;TODAY(),", que venció el ",", que vence el ")&amp;RIGHT("0"&amp;DAY(E194),2)&amp;"-"&amp;RIGHT("0"&amp;MONTH(E194),2)&amp;"-"&amp;YEAR(E194)&amp;". ¿Me confirmas cuándo la pagas? Gracias."," ","%20")),"Abrir WhatsApp")))</f>
        <v/>
      </c>
      <c r="J194" s="19">
        <f>IF(OR(G194="Sí",E194="",F194=""),"",COUNTIFS($G$5:$G$204,"&lt;&gt;Sí",$E$5:$E$204,"&lt;"&amp;E194,$F$5:$F$204,"&lt;&gt;")+COUNTIFS($G$5:G194,"&lt;&gt;Sí",$E$5:E194,E194,$F$5:F194,"&lt;&gt;"))</f>
        <v/>
      </c>
    </row>
    <row r="195">
      <c r="A195" s="13" t="n"/>
      <c r="B195" s="13" t="n"/>
      <c r="C195" s="14" t="n"/>
      <c r="D195" s="15" t="n"/>
      <c r="E195" s="15" t="n"/>
      <c r="F195" s="16" t="n"/>
      <c r="G195" s="17" t="n"/>
      <c r="H195">
        <f>IF(G195="Sí","Pagada",IF(OR(E195="",F195=""),"",IF(E195&lt;TODAY(),"Vencida hace "&amp;(TODAY()-E195)&amp;IF(TODAY()-E195=1," día"," días"),IF(E195-TODAY()&lt;=7,"Vence esta semana","Al día"))))</f>
        <v/>
      </c>
      <c r="I195" s="18">
        <f>IF(OR(G195="Sí",E195="",F195=""),"",IF(TRIM(C195&amp;"")="","Falta el WhatsApp",HYPERLINK("https://wa.me/"&amp;IF(LEN(SUBSTITUTE(SUBSTITUTE(SUBSTITUTE(C195&amp;""," ",""),"+",""),"-",""))=9,"56","")&amp;SUBSTITUTE(SUBSTITUTE(SUBSTITUTE(C195&amp;""," ",""),"+",""),"-","")&amp;"?text="&amp;IFERROR(_xlfn.ENCODEURL("Hola, te escribo por la factura "&amp;A195&amp;" por $"&amp;SUBSTITUTE(FIXED(F195,0),",",".")&amp;IF(E195&lt;TODAY(),", que venció el ",", que vence el ")&amp;RIGHT("0"&amp;DAY(E195),2)&amp;"-"&amp;RIGHT("0"&amp;MONTH(E195),2)&amp;"-"&amp;YEAR(E195)&amp;". ¿Me confirmas cuándo la pagas? Gracias."),SUBSTITUTE("Hola, te escribo por la factura "&amp;A195&amp;" por $"&amp;SUBSTITUTE(FIXED(F195,0),",",".")&amp;IF(E195&lt;TODAY(),", que venció el ",", que vence el ")&amp;RIGHT("0"&amp;DAY(E195),2)&amp;"-"&amp;RIGHT("0"&amp;MONTH(E195),2)&amp;"-"&amp;YEAR(E195)&amp;". ¿Me confirmas cuándo la pagas? Gracias."," ","%20")),"Abrir WhatsApp")))</f>
        <v/>
      </c>
      <c r="J195" s="19">
        <f>IF(OR(G195="Sí",E195="",F195=""),"",COUNTIFS($G$5:$G$204,"&lt;&gt;Sí",$E$5:$E$204,"&lt;"&amp;E195,$F$5:$F$204,"&lt;&gt;")+COUNTIFS($G$5:G195,"&lt;&gt;Sí",$E$5:E195,E195,$F$5:F195,"&lt;&gt;"))</f>
        <v/>
      </c>
    </row>
    <row r="196">
      <c r="A196" s="13" t="n"/>
      <c r="B196" s="13" t="n"/>
      <c r="C196" s="14" t="n"/>
      <c r="D196" s="15" t="n"/>
      <c r="E196" s="15" t="n"/>
      <c r="F196" s="16" t="n"/>
      <c r="G196" s="17" t="n"/>
      <c r="H196">
        <f>IF(G196="Sí","Pagada",IF(OR(E196="",F196=""),"",IF(E196&lt;TODAY(),"Vencida hace "&amp;(TODAY()-E196)&amp;IF(TODAY()-E196=1," día"," días"),IF(E196-TODAY()&lt;=7,"Vence esta semana","Al día"))))</f>
        <v/>
      </c>
      <c r="I196" s="18">
        <f>IF(OR(G196="Sí",E196="",F196=""),"",IF(TRIM(C196&amp;"")="","Falta el WhatsApp",HYPERLINK("https://wa.me/"&amp;IF(LEN(SUBSTITUTE(SUBSTITUTE(SUBSTITUTE(C196&amp;""," ",""),"+",""),"-",""))=9,"56","")&amp;SUBSTITUTE(SUBSTITUTE(SUBSTITUTE(C196&amp;""," ",""),"+",""),"-","")&amp;"?text="&amp;IFERROR(_xlfn.ENCODEURL("Hola, te escribo por la factura "&amp;A196&amp;" por $"&amp;SUBSTITUTE(FIXED(F196,0),",",".")&amp;IF(E196&lt;TODAY(),", que venció el ",", que vence el ")&amp;RIGHT("0"&amp;DAY(E196),2)&amp;"-"&amp;RIGHT("0"&amp;MONTH(E196),2)&amp;"-"&amp;YEAR(E196)&amp;". ¿Me confirmas cuándo la pagas? Gracias."),SUBSTITUTE("Hola, te escribo por la factura "&amp;A196&amp;" por $"&amp;SUBSTITUTE(FIXED(F196,0),",",".")&amp;IF(E196&lt;TODAY(),", que venció el ",", que vence el ")&amp;RIGHT("0"&amp;DAY(E196),2)&amp;"-"&amp;RIGHT("0"&amp;MONTH(E196),2)&amp;"-"&amp;YEAR(E196)&amp;". ¿Me confirmas cuándo la pagas? Gracias."," ","%20")),"Abrir WhatsApp")))</f>
        <v/>
      </c>
      <c r="J196" s="19">
        <f>IF(OR(G196="Sí",E196="",F196=""),"",COUNTIFS($G$5:$G$204,"&lt;&gt;Sí",$E$5:$E$204,"&lt;"&amp;E196,$F$5:$F$204,"&lt;&gt;")+COUNTIFS($G$5:G196,"&lt;&gt;Sí",$E$5:E196,E196,$F$5:F196,"&lt;&gt;"))</f>
        <v/>
      </c>
    </row>
    <row r="197">
      <c r="A197" s="13" t="n"/>
      <c r="B197" s="13" t="n"/>
      <c r="C197" s="14" t="n"/>
      <c r="D197" s="15" t="n"/>
      <c r="E197" s="15" t="n"/>
      <c r="F197" s="16" t="n"/>
      <c r="G197" s="17" t="n"/>
      <c r="H197">
        <f>IF(G197="Sí","Pagada",IF(OR(E197="",F197=""),"",IF(E197&lt;TODAY(),"Vencida hace "&amp;(TODAY()-E197)&amp;IF(TODAY()-E197=1," día"," días"),IF(E197-TODAY()&lt;=7,"Vence esta semana","Al día"))))</f>
        <v/>
      </c>
      <c r="I197" s="18">
        <f>IF(OR(G197="Sí",E197="",F197=""),"",IF(TRIM(C197&amp;"")="","Falta el WhatsApp",HYPERLINK("https://wa.me/"&amp;IF(LEN(SUBSTITUTE(SUBSTITUTE(SUBSTITUTE(C197&amp;""," ",""),"+",""),"-",""))=9,"56","")&amp;SUBSTITUTE(SUBSTITUTE(SUBSTITUTE(C197&amp;""," ",""),"+",""),"-","")&amp;"?text="&amp;IFERROR(_xlfn.ENCODEURL("Hola, te escribo por la factura "&amp;A197&amp;" por $"&amp;SUBSTITUTE(FIXED(F197,0),",",".")&amp;IF(E197&lt;TODAY(),", que venció el ",", que vence el ")&amp;RIGHT("0"&amp;DAY(E197),2)&amp;"-"&amp;RIGHT("0"&amp;MONTH(E197),2)&amp;"-"&amp;YEAR(E197)&amp;". ¿Me confirmas cuándo la pagas? Gracias."),SUBSTITUTE("Hola, te escribo por la factura "&amp;A197&amp;" por $"&amp;SUBSTITUTE(FIXED(F197,0),",",".")&amp;IF(E197&lt;TODAY(),", que venció el ",", que vence el ")&amp;RIGHT("0"&amp;DAY(E197),2)&amp;"-"&amp;RIGHT("0"&amp;MONTH(E197),2)&amp;"-"&amp;YEAR(E197)&amp;". ¿Me confirmas cuándo la pagas? Gracias."," ","%20")),"Abrir WhatsApp")))</f>
        <v/>
      </c>
      <c r="J197" s="19">
        <f>IF(OR(G197="Sí",E197="",F197=""),"",COUNTIFS($G$5:$G$204,"&lt;&gt;Sí",$E$5:$E$204,"&lt;"&amp;E197,$F$5:$F$204,"&lt;&gt;")+COUNTIFS($G$5:G197,"&lt;&gt;Sí",$E$5:E197,E197,$F$5:F197,"&lt;&gt;"))</f>
        <v/>
      </c>
    </row>
    <row r="198">
      <c r="A198" s="13" t="n"/>
      <c r="B198" s="13" t="n"/>
      <c r="C198" s="14" t="n"/>
      <c r="D198" s="15" t="n"/>
      <c r="E198" s="15" t="n"/>
      <c r="F198" s="16" t="n"/>
      <c r="G198" s="17" t="n"/>
      <c r="H198">
        <f>IF(G198="Sí","Pagada",IF(OR(E198="",F198=""),"",IF(E198&lt;TODAY(),"Vencida hace "&amp;(TODAY()-E198)&amp;IF(TODAY()-E198=1," día"," días"),IF(E198-TODAY()&lt;=7,"Vence esta semana","Al día"))))</f>
        <v/>
      </c>
      <c r="I198" s="18">
        <f>IF(OR(G198="Sí",E198="",F198=""),"",IF(TRIM(C198&amp;"")="","Falta el WhatsApp",HYPERLINK("https://wa.me/"&amp;IF(LEN(SUBSTITUTE(SUBSTITUTE(SUBSTITUTE(C198&amp;""," ",""),"+",""),"-",""))=9,"56","")&amp;SUBSTITUTE(SUBSTITUTE(SUBSTITUTE(C198&amp;""," ",""),"+",""),"-","")&amp;"?text="&amp;IFERROR(_xlfn.ENCODEURL("Hola, te escribo por la factura "&amp;A198&amp;" por $"&amp;SUBSTITUTE(FIXED(F198,0),",",".")&amp;IF(E198&lt;TODAY(),", que venció el ",", que vence el ")&amp;RIGHT("0"&amp;DAY(E198),2)&amp;"-"&amp;RIGHT("0"&amp;MONTH(E198),2)&amp;"-"&amp;YEAR(E198)&amp;". ¿Me confirmas cuándo la pagas? Gracias."),SUBSTITUTE("Hola, te escribo por la factura "&amp;A198&amp;" por $"&amp;SUBSTITUTE(FIXED(F198,0),",",".")&amp;IF(E198&lt;TODAY(),", que venció el ",", que vence el ")&amp;RIGHT("0"&amp;DAY(E198),2)&amp;"-"&amp;RIGHT("0"&amp;MONTH(E198),2)&amp;"-"&amp;YEAR(E198)&amp;". ¿Me confirmas cuándo la pagas? Gracias."," ","%20")),"Abrir WhatsApp")))</f>
        <v/>
      </c>
      <c r="J198" s="19">
        <f>IF(OR(G198="Sí",E198="",F198=""),"",COUNTIFS($G$5:$G$204,"&lt;&gt;Sí",$E$5:$E$204,"&lt;"&amp;E198,$F$5:$F$204,"&lt;&gt;")+COUNTIFS($G$5:G198,"&lt;&gt;Sí",$E$5:E198,E198,$F$5:F198,"&lt;&gt;"))</f>
        <v/>
      </c>
    </row>
    <row r="199">
      <c r="A199" s="13" t="n"/>
      <c r="B199" s="13" t="n"/>
      <c r="C199" s="14" t="n"/>
      <c r="D199" s="15" t="n"/>
      <c r="E199" s="15" t="n"/>
      <c r="F199" s="16" t="n"/>
      <c r="G199" s="17" t="n"/>
      <c r="H199">
        <f>IF(G199="Sí","Pagada",IF(OR(E199="",F199=""),"",IF(E199&lt;TODAY(),"Vencida hace "&amp;(TODAY()-E199)&amp;IF(TODAY()-E199=1," día"," días"),IF(E199-TODAY()&lt;=7,"Vence esta semana","Al día"))))</f>
        <v/>
      </c>
      <c r="I199" s="18">
        <f>IF(OR(G199="Sí",E199="",F199=""),"",IF(TRIM(C199&amp;"")="","Falta el WhatsApp",HYPERLINK("https://wa.me/"&amp;IF(LEN(SUBSTITUTE(SUBSTITUTE(SUBSTITUTE(C199&amp;""," ",""),"+",""),"-",""))=9,"56","")&amp;SUBSTITUTE(SUBSTITUTE(SUBSTITUTE(C199&amp;""," ",""),"+",""),"-","")&amp;"?text="&amp;IFERROR(_xlfn.ENCODEURL("Hola, te escribo por la factura "&amp;A199&amp;" por $"&amp;SUBSTITUTE(FIXED(F199,0),",",".")&amp;IF(E199&lt;TODAY(),", que venció el ",", que vence el ")&amp;RIGHT("0"&amp;DAY(E199),2)&amp;"-"&amp;RIGHT("0"&amp;MONTH(E199),2)&amp;"-"&amp;YEAR(E199)&amp;". ¿Me confirmas cuándo la pagas? Gracias."),SUBSTITUTE("Hola, te escribo por la factura "&amp;A199&amp;" por $"&amp;SUBSTITUTE(FIXED(F199,0),",",".")&amp;IF(E199&lt;TODAY(),", que venció el ",", que vence el ")&amp;RIGHT("0"&amp;DAY(E199),2)&amp;"-"&amp;RIGHT("0"&amp;MONTH(E199),2)&amp;"-"&amp;YEAR(E199)&amp;". ¿Me confirmas cuándo la pagas? Gracias."," ","%20")),"Abrir WhatsApp")))</f>
        <v/>
      </c>
      <c r="J199" s="19">
        <f>IF(OR(G199="Sí",E199="",F199=""),"",COUNTIFS($G$5:$G$204,"&lt;&gt;Sí",$E$5:$E$204,"&lt;"&amp;E199,$F$5:$F$204,"&lt;&gt;")+COUNTIFS($G$5:G199,"&lt;&gt;Sí",$E$5:E199,E199,$F$5:F199,"&lt;&gt;"))</f>
        <v/>
      </c>
    </row>
    <row r="200">
      <c r="A200" s="13" t="n"/>
      <c r="B200" s="13" t="n"/>
      <c r="C200" s="14" t="n"/>
      <c r="D200" s="15" t="n"/>
      <c r="E200" s="15" t="n"/>
      <c r="F200" s="16" t="n"/>
      <c r="G200" s="17" t="n"/>
      <c r="H200">
        <f>IF(G200="Sí","Pagada",IF(OR(E200="",F200=""),"",IF(E200&lt;TODAY(),"Vencida hace "&amp;(TODAY()-E200)&amp;IF(TODAY()-E200=1," día"," días"),IF(E200-TODAY()&lt;=7,"Vence esta semana","Al día"))))</f>
        <v/>
      </c>
      <c r="I200" s="18">
        <f>IF(OR(G200="Sí",E200="",F200=""),"",IF(TRIM(C200&amp;"")="","Falta el WhatsApp",HYPERLINK("https://wa.me/"&amp;IF(LEN(SUBSTITUTE(SUBSTITUTE(SUBSTITUTE(C200&amp;""," ",""),"+",""),"-",""))=9,"56","")&amp;SUBSTITUTE(SUBSTITUTE(SUBSTITUTE(C200&amp;""," ",""),"+",""),"-","")&amp;"?text="&amp;IFERROR(_xlfn.ENCODEURL("Hola, te escribo por la factura "&amp;A200&amp;" por $"&amp;SUBSTITUTE(FIXED(F200,0),",",".")&amp;IF(E200&lt;TODAY(),", que venció el ",", que vence el ")&amp;RIGHT("0"&amp;DAY(E200),2)&amp;"-"&amp;RIGHT("0"&amp;MONTH(E200),2)&amp;"-"&amp;YEAR(E200)&amp;". ¿Me confirmas cuándo la pagas? Gracias."),SUBSTITUTE("Hola, te escribo por la factura "&amp;A200&amp;" por $"&amp;SUBSTITUTE(FIXED(F200,0),",",".")&amp;IF(E200&lt;TODAY(),", que venció el ",", que vence el ")&amp;RIGHT("0"&amp;DAY(E200),2)&amp;"-"&amp;RIGHT("0"&amp;MONTH(E200),2)&amp;"-"&amp;YEAR(E200)&amp;". ¿Me confirmas cuándo la pagas? Gracias."," ","%20")),"Abrir WhatsApp")))</f>
        <v/>
      </c>
      <c r="J200" s="19">
        <f>IF(OR(G200="Sí",E200="",F200=""),"",COUNTIFS($G$5:$G$204,"&lt;&gt;Sí",$E$5:$E$204,"&lt;"&amp;E200,$F$5:$F$204,"&lt;&gt;")+COUNTIFS($G$5:G200,"&lt;&gt;Sí",$E$5:E200,E200,$F$5:F200,"&lt;&gt;"))</f>
        <v/>
      </c>
    </row>
    <row r="201">
      <c r="A201" s="13" t="n"/>
      <c r="B201" s="13" t="n"/>
      <c r="C201" s="14" t="n"/>
      <c r="D201" s="15" t="n"/>
      <c r="E201" s="15" t="n"/>
      <c r="F201" s="16" t="n"/>
      <c r="G201" s="17" t="n"/>
      <c r="H201">
        <f>IF(G201="Sí","Pagada",IF(OR(E201="",F201=""),"",IF(E201&lt;TODAY(),"Vencida hace "&amp;(TODAY()-E201)&amp;IF(TODAY()-E201=1," día"," días"),IF(E201-TODAY()&lt;=7,"Vence esta semana","Al día"))))</f>
        <v/>
      </c>
      <c r="I201" s="18">
        <f>IF(OR(G201="Sí",E201="",F201=""),"",IF(TRIM(C201&amp;"")="","Falta el WhatsApp",HYPERLINK("https://wa.me/"&amp;IF(LEN(SUBSTITUTE(SUBSTITUTE(SUBSTITUTE(C201&amp;""," ",""),"+",""),"-",""))=9,"56","")&amp;SUBSTITUTE(SUBSTITUTE(SUBSTITUTE(C201&amp;""," ",""),"+",""),"-","")&amp;"?text="&amp;IFERROR(_xlfn.ENCODEURL("Hola, te escribo por la factura "&amp;A201&amp;" por $"&amp;SUBSTITUTE(FIXED(F201,0),",",".")&amp;IF(E201&lt;TODAY(),", que venció el ",", que vence el ")&amp;RIGHT("0"&amp;DAY(E201),2)&amp;"-"&amp;RIGHT("0"&amp;MONTH(E201),2)&amp;"-"&amp;YEAR(E201)&amp;". ¿Me confirmas cuándo la pagas? Gracias."),SUBSTITUTE("Hola, te escribo por la factura "&amp;A201&amp;" por $"&amp;SUBSTITUTE(FIXED(F201,0),",",".")&amp;IF(E201&lt;TODAY(),", que venció el ",", que vence el ")&amp;RIGHT("0"&amp;DAY(E201),2)&amp;"-"&amp;RIGHT("0"&amp;MONTH(E201),2)&amp;"-"&amp;YEAR(E201)&amp;". ¿Me confirmas cuándo la pagas? Gracias."," ","%20")),"Abrir WhatsApp")))</f>
        <v/>
      </c>
      <c r="J201" s="19">
        <f>IF(OR(G201="Sí",E201="",F201=""),"",COUNTIFS($G$5:$G$204,"&lt;&gt;Sí",$E$5:$E$204,"&lt;"&amp;E201,$F$5:$F$204,"&lt;&gt;")+COUNTIFS($G$5:G201,"&lt;&gt;Sí",$E$5:E201,E201,$F$5:F201,"&lt;&gt;"))</f>
        <v/>
      </c>
    </row>
    <row r="202">
      <c r="A202" s="13" t="n"/>
      <c r="B202" s="13" t="n"/>
      <c r="C202" s="14" t="n"/>
      <c r="D202" s="15" t="n"/>
      <c r="E202" s="15" t="n"/>
      <c r="F202" s="16" t="n"/>
      <c r="G202" s="17" t="n"/>
      <c r="H202">
        <f>IF(G202="Sí","Pagada",IF(OR(E202="",F202=""),"",IF(E202&lt;TODAY(),"Vencida hace "&amp;(TODAY()-E202)&amp;IF(TODAY()-E202=1," día"," días"),IF(E202-TODAY()&lt;=7,"Vence esta semana","Al día"))))</f>
        <v/>
      </c>
      <c r="I202" s="18">
        <f>IF(OR(G202="Sí",E202="",F202=""),"",IF(TRIM(C202&amp;"")="","Falta el WhatsApp",HYPERLINK("https://wa.me/"&amp;IF(LEN(SUBSTITUTE(SUBSTITUTE(SUBSTITUTE(C202&amp;""," ",""),"+",""),"-",""))=9,"56","")&amp;SUBSTITUTE(SUBSTITUTE(SUBSTITUTE(C202&amp;""," ",""),"+",""),"-","")&amp;"?text="&amp;IFERROR(_xlfn.ENCODEURL("Hola, te escribo por la factura "&amp;A202&amp;" por $"&amp;SUBSTITUTE(FIXED(F202,0),",",".")&amp;IF(E202&lt;TODAY(),", que venció el ",", que vence el ")&amp;RIGHT("0"&amp;DAY(E202),2)&amp;"-"&amp;RIGHT("0"&amp;MONTH(E202),2)&amp;"-"&amp;YEAR(E202)&amp;". ¿Me confirmas cuándo la pagas? Gracias."),SUBSTITUTE("Hola, te escribo por la factura "&amp;A202&amp;" por $"&amp;SUBSTITUTE(FIXED(F202,0),",",".")&amp;IF(E202&lt;TODAY(),", que venció el ",", que vence el ")&amp;RIGHT("0"&amp;DAY(E202),2)&amp;"-"&amp;RIGHT("0"&amp;MONTH(E202),2)&amp;"-"&amp;YEAR(E202)&amp;". ¿Me confirmas cuándo la pagas? Gracias."," ","%20")),"Abrir WhatsApp")))</f>
        <v/>
      </c>
      <c r="J202" s="19">
        <f>IF(OR(G202="Sí",E202="",F202=""),"",COUNTIFS($G$5:$G$204,"&lt;&gt;Sí",$E$5:$E$204,"&lt;"&amp;E202,$F$5:$F$204,"&lt;&gt;")+COUNTIFS($G$5:G202,"&lt;&gt;Sí",$E$5:E202,E202,$F$5:F202,"&lt;&gt;"))</f>
        <v/>
      </c>
    </row>
    <row r="203">
      <c r="A203" s="13" t="n"/>
      <c r="B203" s="13" t="n"/>
      <c r="C203" s="14" t="n"/>
      <c r="D203" s="15" t="n"/>
      <c r="E203" s="15" t="n"/>
      <c r="F203" s="16" t="n"/>
      <c r="G203" s="17" t="n"/>
      <c r="H203">
        <f>IF(G203="Sí","Pagada",IF(OR(E203="",F203=""),"",IF(E203&lt;TODAY(),"Vencida hace "&amp;(TODAY()-E203)&amp;IF(TODAY()-E203=1," día"," días"),IF(E203-TODAY()&lt;=7,"Vence esta semana","Al día"))))</f>
        <v/>
      </c>
      <c r="I203" s="18">
        <f>IF(OR(G203="Sí",E203="",F203=""),"",IF(TRIM(C203&amp;"")="","Falta el WhatsApp",HYPERLINK("https://wa.me/"&amp;IF(LEN(SUBSTITUTE(SUBSTITUTE(SUBSTITUTE(C203&amp;""," ",""),"+",""),"-",""))=9,"56","")&amp;SUBSTITUTE(SUBSTITUTE(SUBSTITUTE(C203&amp;""," ",""),"+",""),"-","")&amp;"?text="&amp;IFERROR(_xlfn.ENCODEURL("Hola, te escribo por la factura "&amp;A203&amp;" por $"&amp;SUBSTITUTE(FIXED(F203,0),",",".")&amp;IF(E203&lt;TODAY(),", que venció el ",", que vence el ")&amp;RIGHT("0"&amp;DAY(E203),2)&amp;"-"&amp;RIGHT("0"&amp;MONTH(E203),2)&amp;"-"&amp;YEAR(E203)&amp;". ¿Me confirmas cuándo la pagas? Gracias."),SUBSTITUTE("Hola, te escribo por la factura "&amp;A203&amp;" por $"&amp;SUBSTITUTE(FIXED(F203,0),",",".")&amp;IF(E203&lt;TODAY(),", que venció el ",", que vence el ")&amp;RIGHT("0"&amp;DAY(E203),2)&amp;"-"&amp;RIGHT("0"&amp;MONTH(E203),2)&amp;"-"&amp;YEAR(E203)&amp;". ¿Me confirmas cuándo la pagas? Gracias."," ","%20")),"Abrir WhatsApp")))</f>
        <v/>
      </c>
      <c r="J203" s="19">
        <f>IF(OR(G203="Sí",E203="",F203=""),"",COUNTIFS($G$5:$G$204,"&lt;&gt;Sí",$E$5:$E$204,"&lt;"&amp;E203,$F$5:$F$204,"&lt;&gt;")+COUNTIFS($G$5:G203,"&lt;&gt;Sí",$E$5:E203,E203,$F$5:F203,"&lt;&gt;"))</f>
        <v/>
      </c>
    </row>
    <row r="204">
      <c r="A204" s="13" t="n"/>
      <c r="B204" s="13" t="n"/>
      <c r="C204" s="14" t="n"/>
      <c r="D204" s="15" t="n"/>
      <c r="E204" s="15" t="n"/>
      <c r="F204" s="16" t="n"/>
      <c r="G204" s="17" t="n"/>
      <c r="H204">
        <f>IF(G204="Sí","Pagada",IF(OR(E204="",F204=""),"",IF(E204&lt;TODAY(),"Vencida hace "&amp;(TODAY()-E204)&amp;IF(TODAY()-E204=1," día"," días"),IF(E204-TODAY()&lt;=7,"Vence esta semana","Al día"))))</f>
        <v/>
      </c>
      <c r="I204" s="18">
        <f>IF(OR(G204="Sí",E204="",F204=""),"",IF(TRIM(C204&amp;"")="","Falta el WhatsApp",HYPERLINK("https://wa.me/"&amp;IF(LEN(SUBSTITUTE(SUBSTITUTE(SUBSTITUTE(C204&amp;""," ",""),"+",""),"-",""))=9,"56","")&amp;SUBSTITUTE(SUBSTITUTE(SUBSTITUTE(C204&amp;""," ",""),"+",""),"-","")&amp;"?text="&amp;IFERROR(_xlfn.ENCODEURL("Hola, te escribo por la factura "&amp;A204&amp;" por $"&amp;SUBSTITUTE(FIXED(F204,0),",",".")&amp;IF(E204&lt;TODAY(),", que venció el ",", que vence el ")&amp;RIGHT("0"&amp;DAY(E204),2)&amp;"-"&amp;RIGHT("0"&amp;MONTH(E204),2)&amp;"-"&amp;YEAR(E204)&amp;". ¿Me confirmas cuándo la pagas? Gracias."),SUBSTITUTE("Hola, te escribo por la factura "&amp;A204&amp;" por $"&amp;SUBSTITUTE(FIXED(F204,0),",",".")&amp;IF(E204&lt;TODAY(),", que venció el ",", que vence el ")&amp;RIGHT("0"&amp;DAY(E204),2)&amp;"-"&amp;RIGHT("0"&amp;MONTH(E204),2)&amp;"-"&amp;YEAR(E204)&amp;". ¿Me confirmas cuándo la pagas? Gracias."," ","%20")),"Abrir WhatsApp")))</f>
        <v/>
      </c>
      <c r="J204" s="19">
        <f>IF(OR(G204="Sí",E204="",F204=""),"",COUNTIFS($G$5:$G$204,"&lt;&gt;Sí",$E$5:$E$204,"&lt;"&amp;E204,$F$5:$F$204,"&lt;&gt;")+COUNTIFS($G$5:G204,"&lt;&gt;Sí",$E$5:E204,E204,$F$5:F204,"&lt;&gt;"))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J204"/>
  <conditionalFormatting sqref="H5:H204">
    <cfRule type="expression" priority="1" dxfId="0" stopIfTrue="1">
      <formula>LEFT($H5,7)="Vencida"</formula>
    </cfRule>
    <cfRule type="expression" priority="2" dxfId="1" stopIfTrue="1">
      <formula>$H5="Vence esta semana"</formula>
    </cfRule>
    <cfRule type="expression" priority="3" dxfId="2" stopIfTrue="1">
      <formula>$H5="Al día"</formula>
    </cfRule>
  </conditionalFormatting>
  <conditionalFormatting sqref="I5:I204">
    <cfRule type="expression" priority="4" dxfId="3">
      <formula>$I5="Falta el WhatsApp"</formula>
    </cfRule>
  </conditionalFormatting>
  <dataValidations count="3">
    <dataValidation sqref="D5:D204 E5:E204" showDropDown="0" showInputMessage="0" showErrorMessage="1" allowBlank="1" errorTitle="Fecha" error="Escribe una fecha con día, mes y año." type="date" operator="greaterThan">
      <formula1>36526</formula1>
    </dataValidation>
    <dataValidation sqref="F5:F204" showDropDown="0" showInputMessage="0" showErrorMessage="1" allowBlank="1" errorTitle="Monto" error="Escribe un monto en pesos, sin signo." type="decimal" operator="greaterThanOrEqual">
      <formula1>0</formula1>
    </dataValidation>
    <dataValidation sqref="G5:G204" showDropDown="0" showInputMessage="0" showErrorMessage="1" allowBlank="1" errorTitle="Sí o No" error="Elige «Sí» o «No»." type="list">
      <formula1>"Sí,No"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4" customWidth="1" min="3" max="3"/>
    <col width="14" customWidth="1" min="4" max="4"/>
    <col width="17" customWidth="1" min="5" max="5"/>
  </cols>
  <sheetData>
    <row r="1">
      <c r="A1" s="1" t="inlineStr">
        <is>
          <t>Movimientos</t>
        </is>
      </c>
    </row>
    <row r="2">
      <c r="A2" s="2" t="inlineStr">
        <is>
          <t>Datos de ejemplo: bórralos y escribe los tuyos en las celdas celestes. En la fila Saldo inicial va lo que tenías en el banco y en caja al empezar.</t>
        </is>
      </c>
    </row>
    <row r="4" ht="30" customHeight="1">
      <c r="A4" s="12" t="inlineStr">
        <is>
          <t>Fecha</t>
        </is>
      </c>
      <c r="B4" s="12" t="inlineStr">
        <is>
          <t>Detalle</t>
        </is>
      </c>
      <c r="C4" s="12" t="inlineStr">
        <is>
          <t>Entra</t>
        </is>
      </c>
      <c r="D4" s="12" t="inlineStr">
        <is>
          <t>Sale</t>
        </is>
      </c>
      <c r="E4" s="12" t="inlineStr">
        <is>
          <t>Saldo acumulado</t>
        </is>
      </c>
    </row>
    <row r="5">
      <c r="A5" s="15">
        <f>TODAY()-30</f>
        <v/>
      </c>
      <c r="B5" s="20" t="inlineStr">
        <is>
          <t>Saldo inicial</t>
        </is>
      </c>
      <c r="C5" s="21" t="n"/>
      <c r="D5" s="21" t="n"/>
      <c r="E5" s="22" t="n">
        <v>2500000</v>
      </c>
    </row>
    <row r="6">
      <c r="A6" s="15">
        <f>TODAY()-25</f>
        <v/>
      </c>
      <c r="B6" s="13" t="inlineStr">
        <is>
          <t>Venta al contado</t>
        </is>
      </c>
      <c r="C6" s="16" t="n">
        <v>850000</v>
      </c>
      <c r="D6" s="16" t="n"/>
      <c r="E6" s="23">
        <f>IF(AND(C6="",D6=""),"",$E$5+SUM($C$6:C6)-SUM($D$6:D6))</f>
        <v/>
      </c>
    </row>
    <row r="7">
      <c r="A7" s="15">
        <f>TODAY()-15</f>
        <v/>
      </c>
      <c r="B7" s="13" t="inlineStr">
        <is>
          <t>Pago de la factura 1201</t>
        </is>
      </c>
      <c r="C7" s="16" t="n">
        <v>1190000</v>
      </c>
      <c r="D7" s="16" t="n"/>
      <c r="E7" s="23">
        <f>IF(AND(C7="",D7=""),"",$E$5+SUM($C$6:C7)-SUM($D$6:D7))</f>
        <v/>
      </c>
    </row>
    <row r="8">
      <c r="A8" s="15">
        <f>TODAY()-12</f>
        <v/>
      </c>
      <c r="B8" s="13" t="inlineStr">
        <is>
          <t>Arriendo del local</t>
        </is>
      </c>
      <c r="C8" s="16" t="n"/>
      <c r="D8" s="16" t="n">
        <v>650000</v>
      </c>
      <c r="E8" s="23">
        <f>IF(AND(C8="",D8=""),"",$E$5+SUM($C$6:C8)-SUM($D$6:D8))</f>
        <v/>
      </c>
    </row>
    <row r="9">
      <c r="A9" s="15">
        <f>TODAY()-7</f>
        <v/>
      </c>
      <c r="B9" s="13" t="inlineStr">
        <is>
          <t>Sueldos</t>
        </is>
      </c>
      <c r="C9" s="16" t="n"/>
      <c r="D9" s="16" t="n">
        <v>1400000</v>
      </c>
      <c r="E9" s="23">
        <f>IF(AND(C9="",D9=""),"",$E$5+SUM($C$6:C9)-SUM($D$6:D9))</f>
        <v/>
      </c>
    </row>
    <row r="10">
      <c r="A10" s="15">
        <f>TODAY()-3</f>
        <v/>
      </c>
      <c r="B10" s="13" t="inlineStr">
        <is>
          <t>Proveedor de insumos</t>
        </is>
      </c>
      <c r="C10" s="16" t="n"/>
      <c r="D10" s="16" t="n">
        <v>480000</v>
      </c>
      <c r="E10" s="23">
        <f>IF(AND(C10="",D10=""),"",$E$5+SUM($C$6:C10)-SUM($D$6:D10))</f>
        <v/>
      </c>
    </row>
    <row r="11">
      <c r="A11" s="15">
        <f>TODAY()-1</f>
        <v/>
      </c>
      <c r="B11" s="13" t="inlineStr">
        <is>
          <t>Venta con tarjeta</t>
        </is>
      </c>
      <c r="C11" s="16" t="n">
        <v>320000</v>
      </c>
      <c r="D11" s="16" t="n"/>
      <c r="E11" s="23">
        <f>IF(AND(C11="",D11=""),"",$E$5+SUM($C$6:C11)-SUM($D$6:D11))</f>
        <v/>
      </c>
    </row>
    <row r="12">
      <c r="A12" s="15" t="n"/>
      <c r="B12" s="13" t="n"/>
      <c r="C12" s="16" t="n"/>
      <c r="D12" s="16" t="n"/>
      <c r="E12" s="23">
        <f>IF(AND(C12="",D12=""),"",$E$5+SUM($C$6:C12)-SUM($D$6:D12))</f>
        <v/>
      </c>
    </row>
    <row r="13">
      <c r="A13" s="15" t="n"/>
      <c r="B13" s="13" t="n"/>
      <c r="C13" s="16" t="n"/>
      <c r="D13" s="16" t="n"/>
      <c r="E13" s="23">
        <f>IF(AND(C13="",D13=""),"",$E$5+SUM($C$6:C13)-SUM($D$6:D13))</f>
        <v/>
      </c>
    </row>
    <row r="14">
      <c r="A14" s="15" t="n"/>
      <c r="B14" s="13" t="n"/>
      <c r="C14" s="16" t="n"/>
      <c r="D14" s="16" t="n"/>
      <c r="E14" s="23">
        <f>IF(AND(C14="",D14=""),"",$E$5+SUM($C$6:C14)-SUM($D$6:D14))</f>
        <v/>
      </c>
    </row>
    <row r="15">
      <c r="A15" s="15" t="n"/>
      <c r="B15" s="13" t="n"/>
      <c r="C15" s="16" t="n"/>
      <c r="D15" s="16" t="n"/>
      <c r="E15" s="23">
        <f>IF(AND(C15="",D15=""),"",$E$5+SUM($C$6:C15)-SUM($D$6:D15))</f>
        <v/>
      </c>
    </row>
    <row r="16">
      <c r="A16" s="15" t="n"/>
      <c r="B16" s="13" t="n"/>
      <c r="C16" s="16" t="n"/>
      <c r="D16" s="16" t="n"/>
      <c r="E16" s="23">
        <f>IF(AND(C16="",D16=""),"",$E$5+SUM($C$6:C16)-SUM($D$6:D16))</f>
        <v/>
      </c>
    </row>
    <row r="17">
      <c r="A17" s="15" t="n"/>
      <c r="B17" s="13" t="n"/>
      <c r="C17" s="16" t="n"/>
      <c r="D17" s="16" t="n"/>
      <c r="E17" s="23">
        <f>IF(AND(C17="",D17=""),"",$E$5+SUM($C$6:C17)-SUM($D$6:D17))</f>
        <v/>
      </c>
    </row>
    <row r="18">
      <c r="A18" s="15" t="n"/>
      <c r="B18" s="13" t="n"/>
      <c r="C18" s="16" t="n"/>
      <c r="D18" s="16" t="n"/>
      <c r="E18" s="23">
        <f>IF(AND(C18="",D18=""),"",$E$5+SUM($C$6:C18)-SUM($D$6:D18))</f>
        <v/>
      </c>
    </row>
    <row r="19">
      <c r="A19" s="15" t="n"/>
      <c r="B19" s="13" t="n"/>
      <c r="C19" s="16" t="n"/>
      <c r="D19" s="16" t="n"/>
      <c r="E19" s="23">
        <f>IF(AND(C19="",D19=""),"",$E$5+SUM($C$6:C19)-SUM($D$6:D19))</f>
        <v/>
      </c>
    </row>
    <row r="20">
      <c r="A20" s="15" t="n"/>
      <c r="B20" s="13" t="n"/>
      <c r="C20" s="16" t="n"/>
      <c r="D20" s="16" t="n"/>
      <c r="E20" s="23">
        <f>IF(AND(C20="",D20=""),"",$E$5+SUM($C$6:C20)-SUM($D$6:D20))</f>
        <v/>
      </c>
    </row>
    <row r="21">
      <c r="A21" s="15" t="n"/>
      <c r="B21" s="13" t="n"/>
      <c r="C21" s="16" t="n"/>
      <c r="D21" s="16" t="n"/>
      <c r="E21" s="23">
        <f>IF(AND(C21="",D21=""),"",$E$5+SUM($C$6:C21)-SUM($D$6:D21))</f>
        <v/>
      </c>
    </row>
    <row r="22">
      <c r="A22" s="15" t="n"/>
      <c r="B22" s="13" t="n"/>
      <c r="C22" s="16" t="n"/>
      <c r="D22" s="16" t="n"/>
      <c r="E22" s="23">
        <f>IF(AND(C22="",D22=""),"",$E$5+SUM($C$6:C22)-SUM($D$6:D22))</f>
        <v/>
      </c>
    </row>
    <row r="23">
      <c r="A23" s="15" t="n"/>
      <c r="B23" s="13" t="n"/>
      <c r="C23" s="16" t="n"/>
      <c r="D23" s="16" t="n"/>
      <c r="E23" s="23">
        <f>IF(AND(C23="",D23=""),"",$E$5+SUM($C$6:C23)-SUM($D$6:D23))</f>
        <v/>
      </c>
    </row>
    <row r="24">
      <c r="A24" s="15" t="n"/>
      <c r="B24" s="13" t="n"/>
      <c r="C24" s="16" t="n"/>
      <c r="D24" s="16" t="n"/>
      <c r="E24" s="23">
        <f>IF(AND(C24="",D24=""),"",$E$5+SUM($C$6:C24)-SUM($D$6:D24))</f>
        <v/>
      </c>
    </row>
    <row r="25">
      <c r="A25" s="15" t="n"/>
      <c r="B25" s="13" t="n"/>
      <c r="C25" s="16" t="n"/>
      <c r="D25" s="16" t="n"/>
      <c r="E25" s="23">
        <f>IF(AND(C25="",D25=""),"",$E$5+SUM($C$6:C25)-SUM($D$6:D25))</f>
        <v/>
      </c>
    </row>
    <row r="26">
      <c r="A26" s="15" t="n"/>
      <c r="B26" s="13" t="n"/>
      <c r="C26" s="16" t="n"/>
      <c r="D26" s="16" t="n"/>
      <c r="E26" s="23">
        <f>IF(AND(C26="",D26=""),"",$E$5+SUM($C$6:C26)-SUM($D$6:D26))</f>
        <v/>
      </c>
    </row>
    <row r="27">
      <c r="A27" s="15" t="n"/>
      <c r="B27" s="13" t="n"/>
      <c r="C27" s="16" t="n"/>
      <c r="D27" s="16" t="n"/>
      <c r="E27" s="23">
        <f>IF(AND(C27="",D27=""),"",$E$5+SUM($C$6:C27)-SUM($D$6:D27))</f>
        <v/>
      </c>
    </row>
    <row r="28">
      <c r="A28" s="15" t="n"/>
      <c r="B28" s="13" t="n"/>
      <c r="C28" s="16" t="n"/>
      <c r="D28" s="16" t="n"/>
      <c r="E28" s="23">
        <f>IF(AND(C28="",D28=""),"",$E$5+SUM($C$6:C28)-SUM($D$6:D28))</f>
        <v/>
      </c>
    </row>
    <row r="29">
      <c r="A29" s="15" t="n"/>
      <c r="B29" s="13" t="n"/>
      <c r="C29" s="16" t="n"/>
      <c r="D29" s="16" t="n"/>
      <c r="E29" s="23">
        <f>IF(AND(C29="",D29=""),"",$E$5+SUM($C$6:C29)-SUM($D$6:D29))</f>
        <v/>
      </c>
    </row>
    <row r="30">
      <c r="A30" s="15" t="n"/>
      <c r="B30" s="13" t="n"/>
      <c r="C30" s="16" t="n"/>
      <c r="D30" s="16" t="n"/>
      <c r="E30" s="23">
        <f>IF(AND(C30="",D30=""),"",$E$5+SUM($C$6:C30)-SUM($D$6:D30))</f>
        <v/>
      </c>
    </row>
    <row r="31">
      <c r="A31" s="15" t="n"/>
      <c r="B31" s="13" t="n"/>
      <c r="C31" s="16" t="n"/>
      <c r="D31" s="16" t="n"/>
      <c r="E31" s="23">
        <f>IF(AND(C31="",D31=""),"",$E$5+SUM($C$6:C31)-SUM($D$6:D31))</f>
        <v/>
      </c>
    </row>
    <row r="32">
      <c r="A32" s="15" t="n"/>
      <c r="B32" s="13" t="n"/>
      <c r="C32" s="16" t="n"/>
      <c r="D32" s="16" t="n"/>
      <c r="E32" s="23">
        <f>IF(AND(C32="",D32=""),"",$E$5+SUM($C$6:C32)-SUM($D$6:D32))</f>
        <v/>
      </c>
    </row>
    <row r="33">
      <c r="A33" s="15" t="n"/>
      <c r="B33" s="13" t="n"/>
      <c r="C33" s="16" t="n"/>
      <c r="D33" s="16" t="n"/>
      <c r="E33" s="23">
        <f>IF(AND(C33="",D33=""),"",$E$5+SUM($C$6:C33)-SUM($D$6:D33))</f>
        <v/>
      </c>
    </row>
    <row r="34">
      <c r="A34" s="15" t="n"/>
      <c r="B34" s="13" t="n"/>
      <c r="C34" s="16" t="n"/>
      <c r="D34" s="16" t="n"/>
      <c r="E34" s="23">
        <f>IF(AND(C34="",D34=""),"",$E$5+SUM($C$6:C34)-SUM($D$6:D34))</f>
        <v/>
      </c>
    </row>
    <row r="35">
      <c r="A35" s="15" t="n"/>
      <c r="B35" s="13" t="n"/>
      <c r="C35" s="16" t="n"/>
      <c r="D35" s="16" t="n"/>
      <c r="E35" s="23">
        <f>IF(AND(C35="",D35=""),"",$E$5+SUM($C$6:C35)-SUM($D$6:D35))</f>
        <v/>
      </c>
    </row>
    <row r="36">
      <c r="A36" s="15" t="n"/>
      <c r="B36" s="13" t="n"/>
      <c r="C36" s="16" t="n"/>
      <c r="D36" s="16" t="n"/>
      <c r="E36" s="23">
        <f>IF(AND(C36="",D36=""),"",$E$5+SUM($C$6:C36)-SUM($D$6:D36))</f>
        <v/>
      </c>
    </row>
    <row r="37">
      <c r="A37" s="15" t="n"/>
      <c r="B37" s="13" t="n"/>
      <c r="C37" s="16" t="n"/>
      <c r="D37" s="16" t="n"/>
      <c r="E37" s="23">
        <f>IF(AND(C37="",D37=""),"",$E$5+SUM($C$6:C37)-SUM($D$6:D37))</f>
        <v/>
      </c>
    </row>
    <row r="38">
      <c r="A38" s="15" t="n"/>
      <c r="B38" s="13" t="n"/>
      <c r="C38" s="16" t="n"/>
      <c r="D38" s="16" t="n"/>
      <c r="E38" s="23">
        <f>IF(AND(C38="",D38=""),"",$E$5+SUM($C$6:C38)-SUM($D$6:D38))</f>
        <v/>
      </c>
    </row>
    <row r="39">
      <c r="A39" s="15" t="n"/>
      <c r="B39" s="13" t="n"/>
      <c r="C39" s="16" t="n"/>
      <c r="D39" s="16" t="n"/>
      <c r="E39" s="23">
        <f>IF(AND(C39="",D39=""),"",$E$5+SUM($C$6:C39)-SUM($D$6:D39))</f>
        <v/>
      </c>
    </row>
    <row r="40">
      <c r="A40" s="15" t="n"/>
      <c r="B40" s="13" t="n"/>
      <c r="C40" s="16" t="n"/>
      <c r="D40" s="16" t="n"/>
      <c r="E40" s="23">
        <f>IF(AND(C40="",D40=""),"",$E$5+SUM($C$6:C40)-SUM($D$6:D40))</f>
        <v/>
      </c>
    </row>
    <row r="41">
      <c r="A41" s="15" t="n"/>
      <c r="B41" s="13" t="n"/>
      <c r="C41" s="16" t="n"/>
      <c r="D41" s="16" t="n"/>
      <c r="E41" s="23">
        <f>IF(AND(C41="",D41=""),"",$E$5+SUM($C$6:C41)-SUM($D$6:D41))</f>
        <v/>
      </c>
    </row>
    <row r="42">
      <c r="A42" s="15" t="n"/>
      <c r="B42" s="13" t="n"/>
      <c r="C42" s="16" t="n"/>
      <c r="D42" s="16" t="n"/>
      <c r="E42" s="23">
        <f>IF(AND(C42="",D42=""),"",$E$5+SUM($C$6:C42)-SUM($D$6:D42))</f>
        <v/>
      </c>
    </row>
    <row r="43">
      <c r="A43" s="15" t="n"/>
      <c r="B43" s="13" t="n"/>
      <c r="C43" s="16" t="n"/>
      <c r="D43" s="16" t="n"/>
      <c r="E43" s="23">
        <f>IF(AND(C43="",D43=""),"",$E$5+SUM($C$6:C43)-SUM($D$6:D43))</f>
        <v/>
      </c>
    </row>
    <row r="44">
      <c r="A44" s="15" t="n"/>
      <c r="B44" s="13" t="n"/>
      <c r="C44" s="16" t="n"/>
      <c r="D44" s="16" t="n"/>
      <c r="E44" s="23">
        <f>IF(AND(C44="",D44=""),"",$E$5+SUM($C$6:C44)-SUM($D$6:D44))</f>
        <v/>
      </c>
    </row>
    <row r="45">
      <c r="A45" s="15" t="n"/>
      <c r="B45" s="13" t="n"/>
      <c r="C45" s="16" t="n"/>
      <c r="D45" s="16" t="n"/>
      <c r="E45" s="23">
        <f>IF(AND(C45="",D45=""),"",$E$5+SUM($C$6:C45)-SUM($D$6:D45))</f>
        <v/>
      </c>
    </row>
    <row r="46">
      <c r="A46" s="15" t="n"/>
      <c r="B46" s="13" t="n"/>
      <c r="C46" s="16" t="n"/>
      <c r="D46" s="16" t="n"/>
      <c r="E46" s="23">
        <f>IF(AND(C46="",D46=""),"",$E$5+SUM($C$6:C46)-SUM($D$6:D46))</f>
        <v/>
      </c>
    </row>
    <row r="47">
      <c r="A47" s="15" t="n"/>
      <c r="B47" s="13" t="n"/>
      <c r="C47" s="16" t="n"/>
      <c r="D47" s="16" t="n"/>
      <c r="E47" s="23">
        <f>IF(AND(C47="",D47=""),"",$E$5+SUM($C$6:C47)-SUM($D$6:D47))</f>
        <v/>
      </c>
    </row>
    <row r="48">
      <c r="A48" s="15" t="n"/>
      <c r="B48" s="13" t="n"/>
      <c r="C48" s="16" t="n"/>
      <c r="D48" s="16" t="n"/>
      <c r="E48" s="23">
        <f>IF(AND(C48="",D48=""),"",$E$5+SUM($C$6:C48)-SUM($D$6:D48))</f>
        <v/>
      </c>
    </row>
    <row r="49">
      <c r="A49" s="15" t="n"/>
      <c r="B49" s="13" t="n"/>
      <c r="C49" s="16" t="n"/>
      <c r="D49" s="16" t="n"/>
      <c r="E49" s="23">
        <f>IF(AND(C49="",D49=""),"",$E$5+SUM($C$6:C49)-SUM($D$6:D49))</f>
        <v/>
      </c>
    </row>
    <row r="50">
      <c r="A50" s="15" t="n"/>
      <c r="B50" s="13" t="n"/>
      <c r="C50" s="16" t="n"/>
      <c r="D50" s="16" t="n"/>
      <c r="E50" s="23">
        <f>IF(AND(C50="",D50=""),"",$E$5+SUM($C$6:C50)-SUM($D$6:D50))</f>
        <v/>
      </c>
    </row>
    <row r="51">
      <c r="A51" s="15" t="n"/>
      <c r="B51" s="13" t="n"/>
      <c r="C51" s="16" t="n"/>
      <c r="D51" s="16" t="n"/>
      <c r="E51" s="23">
        <f>IF(AND(C51="",D51=""),"",$E$5+SUM($C$6:C51)-SUM($D$6:D51))</f>
        <v/>
      </c>
    </row>
    <row r="52">
      <c r="A52" s="15" t="n"/>
      <c r="B52" s="13" t="n"/>
      <c r="C52" s="16" t="n"/>
      <c r="D52" s="16" t="n"/>
      <c r="E52" s="23">
        <f>IF(AND(C52="",D52=""),"",$E$5+SUM($C$6:C52)-SUM($D$6:D52))</f>
        <v/>
      </c>
    </row>
    <row r="53">
      <c r="A53" s="15" t="n"/>
      <c r="B53" s="13" t="n"/>
      <c r="C53" s="16" t="n"/>
      <c r="D53" s="16" t="n"/>
      <c r="E53" s="23">
        <f>IF(AND(C53="",D53=""),"",$E$5+SUM($C$6:C53)-SUM($D$6:D53))</f>
        <v/>
      </c>
    </row>
    <row r="54">
      <c r="A54" s="15" t="n"/>
      <c r="B54" s="13" t="n"/>
      <c r="C54" s="16" t="n"/>
      <c r="D54" s="16" t="n"/>
      <c r="E54" s="23">
        <f>IF(AND(C54="",D54=""),"",$E$5+SUM($C$6:C54)-SUM($D$6:D54))</f>
        <v/>
      </c>
    </row>
    <row r="55">
      <c r="A55" s="15" t="n"/>
      <c r="B55" s="13" t="n"/>
      <c r="C55" s="16" t="n"/>
      <c r="D55" s="16" t="n"/>
      <c r="E55" s="23">
        <f>IF(AND(C55="",D55=""),"",$E$5+SUM($C$6:C55)-SUM($D$6:D55))</f>
        <v/>
      </c>
    </row>
    <row r="56">
      <c r="A56" s="15" t="n"/>
      <c r="B56" s="13" t="n"/>
      <c r="C56" s="16" t="n"/>
      <c r="D56" s="16" t="n"/>
      <c r="E56" s="23">
        <f>IF(AND(C56="",D56=""),"",$E$5+SUM($C$6:C56)-SUM($D$6:D56))</f>
        <v/>
      </c>
    </row>
    <row r="57">
      <c r="A57" s="15" t="n"/>
      <c r="B57" s="13" t="n"/>
      <c r="C57" s="16" t="n"/>
      <c r="D57" s="16" t="n"/>
      <c r="E57" s="23">
        <f>IF(AND(C57="",D57=""),"",$E$5+SUM($C$6:C57)-SUM($D$6:D57))</f>
        <v/>
      </c>
    </row>
    <row r="58">
      <c r="A58" s="15" t="n"/>
      <c r="B58" s="13" t="n"/>
      <c r="C58" s="16" t="n"/>
      <c r="D58" s="16" t="n"/>
      <c r="E58" s="23">
        <f>IF(AND(C58="",D58=""),"",$E$5+SUM($C$6:C58)-SUM($D$6:D58))</f>
        <v/>
      </c>
    </row>
    <row r="59">
      <c r="A59" s="15" t="n"/>
      <c r="B59" s="13" t="n"/>
      <c r="C59" s="16" t="n"/>
      <c r="D59" s="16" t="n"/>
      <c r="E59" s="23">
        <f>IF(AND(C59="",D59=""),"",$E$5+SUM($C$6:C59)-SUM($D$6:D59))</f>
        <v/>
      </c>
    </row>
    <row r="60">
      <c r="A60" s="15" t="n"/>
      <c r="B60" s="13" t="n"/>
      <c r="C60" s="16" t="n"/>
      <c r="D60" s="16" t="n"/>
      <c r="E60" s="23">
        <f>IF(AND(C60="",D60=""),"",$E$5+SUM($C$6:C60)-SUM($D$6:D60))</f>
        <v/>
      </c>
    </row>
    <row r="61">
      <c r="A61" s="15" t="n"/>
      <c r="B61" s="13" t="n"/>
      <c r="C61" s="16" t="n"/>
      <c r="D61" s="16" t="n"/>
      <c r="E61" s="23">
        <f>IF(AND(C61="",D61=""),"",$E$5+SUM($C$6:C61)-SUM($D$6:D61))</f>
        <v/>
      </c>
    </row>
    <row r="62">
      <c r="A62" s="15" t="n"/>
      <c r="B62" s="13" t="n"/>
      <c r="C62" s="16" t="n"/>
      <c r="D62" s="16" t="n"/>
      <c r="E62" s="23">
        <f>IF(AND(C62="",D62=""),"",$E$5+SUM($C$6:C62)-SUM($D$6:D62))</f>
        <v/>
      </c>
    </row>
    <row r="63">
      <c r="A63" s="15" t="n"/>
      <c r="B63" s="13" t="n"/>
      <c r="C63" s="16" t="n"/>
      <c r="D63" s="16" t="n"/>
      <c r="E63" s="23">
        <f>IF(AND(C63="",D63=""),"",$E$5+SUM($C$6:C63)-SUM($D$6:D63))</f>
        <v/>
      </c>
    </row>
    <row r="64">
      <c r="A64" s="15" t="n"/>
      <c r="B64" s="13" t="n"/>
      <c r="C64" s="16" t="n"/>
      <c r="D64" s="16" t="n"/>
      <c r="E64" s="23">
        <f>IF(AND(C64="",D64=""),"",$E$5+SUM($C$6:C64)-SUM($D$6:D64))</f>
        <v/>
      </c>
    </row>
    <row r="65">
      <c r="A65" s="15" t="n"/>
      <c r="B65" s="13" t="n"/>
      <c r="C65" s="16" t="n"/>
      <c r="D65" s="16" t="n"/>
      <c r="E65" s="23">
        <f>IF(AND(C65="",D65=""),"",$E$5+SUM($C$6:C65)-SUM($D$6:D65))</f>
        <v/>
      </c>
    </row>
    <row r="66">
      <c r="A66" s="15" t="n"/>
      <c r="B66" s="13" t="n"/>
      <c r="C66" s="16" t="n"/>
      <c r="D66" s="16" t="n"/>
      <c r="E66" s="23">
        <f>IF(AND(C66="",D66=""),"",$E$5+SUM($C$6:C66)-SUM($D$6:D66))</f>
        <v/>
      </c>
    </row>
    <row r="67">
      <c r="A67" s="15" t="n"/>
      <c r="B67" s="13" t="n"/>
      <c r="C67" s="16" t="n"/>
      <c r="D67" s="16" t="n"/>
      <c r="E67" s="23">
        <f>IF(AND(C67="",D67=""),"",$E$5+SUM($C$6:C67)-SUM($D$6:D67))</f>
        <v/>
      </c>
    </row>
    <row r="68">
      <c r="A68" s="15" t="n"/>
      <c r="B68" s="13" t="n"/>
      <c r="C68" s="16" t="n"/>
      <c r="D68" s="16" t="n"/>
      <c r="E68" s="23">
        <f>IF(AND(C68="",D68=""),"",$E$5+SUM($C$6:C68)-SUM($D$6:D68))</f>
        <v/>
      </c>
    </row>
    <row r="69">
      <c r="A69" s="15" t="n"/>
      <c r="B69" s="13" t="n"/>
      <c r="C69" s="16" t="n"/>
      <c r="D69" s="16" t="n"/>
      <c r="E69" s="23">
        <f>IF(AND(C69="",D69=""),"",$E$5+SUM($C$6:C69)-SUM($D$6:D69))</f>
        <v/>
      </c>
    </row>
    <row r="70">
      <c r="A70" s="15" t="n"/>
      <c r="B70" s="13" t="n"/>
      <c r="C70" s="16" t="n"/>
      <c r="D70" s="16" t="n"/>
      <c r="E70" s="23">
        <f>IF(AND(C70="",D70=""),"",$E$5+SUM($C$6:C70)-SUM($D$6:D70))</f>
        <v/>
      </c>
    </row>
    <row r="71">
      <c r="A71" s="15" t="n"/>
      <c r="B71" s="13" t="n"/>
      <c r="C71" s="16" t="n"/>
      <c r="D71" s="16" t="n"/>
      <c r="E71" s="23">
        <f>IF(AND(C71="",D71=""),"",$E$5+SUM($C$6:C71)-SUM($D$6:D71))</f>
        <v/>
      </c>
    </row>
    <row r="72">
      <c r="A72" s="15" t="n"/>
      <c r="B72" s="13" t="n"/>
      <c r="C72" s="16" t="n"/>
      <c r="D72" s="16" t="n"/>
      <c r="E72" s="23">
        <f>IF(AND(C72="",D72=""),"",$E$5+SUM($C$6:C72)-SUM($D$6:D72))</f>
        <v/>
      </c>
    </row>
    <row r="73">
      <c r="A73" s="15" t="n"/>
      <c r="B73" s="13" t="n"/>
      <c r="C73" s="16" t="n"/>
      <c r="D73" s="16" t="n"/>
      <c r="E73" s="23">
        <f>IF(AND(C73="",D73=""),"",$E$5+SUM($C$6:C73)-SUM($D$6:D73))</f>
        <v/>
      </c>
    </row>
    <row r="74">
      <c r="A74" s="15" t="n"/>
      <c r="B74" s="13" t="n"/>
      <c r="C74" s="16" t="n"/>
      <c r="D74" s="16" t="n"/>
      <c r="E74" s="23">
        <f>IF(AND(C74="",D74=""),"",$E$5+SUM($C$6:C74)-SUM($D$6:D74))</f>
        <v/>
      </c>
    </row>
    <row r="75">
      <c r="A75" s="15" t="n"/>
      <c r="B75" s="13" t="n"/>
      <c r="C75" s="16" t="n"/>
      <c r="D75" s="16" t="n"/>
      <c r="E75" s="23">
        <f>IF(AND(C75="",D75=""),"",$E$5+SUM($C$6:C75)-SUM($D$6:D75))</f>
        <v/>
      </c>
    </row>
    <row r="76">
      <c r="A76" s="15" t="n"/>
      <c r="B76" s="13" t="n"/>
      <c r="C76" s="16" t="n"/>
      <c r="D76" s="16" t="n"/>
      <c r="E76" s="23">
        <f>IF(AND(C76="",D76=""),"",$E$5+SUM($C$6:C76)-SUM($D$6:D76))</f>
        <v/>
      </c>
    </row>
    <row r="77">
      <c r="A77" s="15" t="n"/>
      <c r="B77" s="13" t="n"/>
      <c r="C77" s="16" t="n"/>
      <c r="D77" s="16" t="n"/>
      <c r="E77" s="23">
        <f>IF(AND(C77="",D77=""),"",$E$5+SUM($C$6:C77)-SUM($D$6:D77))</f>
        <v/>
      </c>
    </row>
    <row r="78">
      <c r="A78" s="15" t="n"/>
      <c r="B78" s="13" t="n"/>
      <c r="C78" s="16" t="n"/>
      <c r="D78" s="16" t="n"/>
      <c r="E78" s="23">
        <f>IF(AND(C78="",D78=""),"",$E$5+SUM($C$6:C78)-SUM($D$6:D78))</f>
        <v/>
      </c>
    </row>
    <row r="79">
      <c r="A79" s="15" t="n"/>
      <c r="B79" s="13" t="n"/>
      <c r="C79" s="16" t="n"/>
      <c r="D79" s="16" t="n"/>
      <c r="E79" s="23">
        <f>IF(AND(C79="",D79=""),"",$E$5+SUM($C$6:C79)-SUM($D$6:D79))</f>
        <v/>
      </c>
    </row>
    <row r="80">
      <c r="A80" s="15" t="n"/>
      <c r="B80" s="13" t="n"/>
      <c r="C80" s="16" t="n"/>
      <c r="D80" s="16" t="n"/>
      <c r="E80" s="23">
        <f>IF(AND(C80="",D80=""),"",$E$5+SUM($C$6:C80)-SUM($D$6:D80))</f>
        <v/>
      </c>
    </row>
    <row r="81">
      <c r="A81" s="15" t="n"/>
      <c r="B81" s="13" t="n"/>
      <c r="C81" s="16" t="n"/>
      <c r="D81" s="16" t="n"/>
      <c r="E81" s="23">
        <f>IF(AND(C81="",D81=""),"",$E$5+SUM($C$6:C81)-SUM($D$6:D81))</f>
        <v/>
      </c>
    </row>
    <row r="82">
      <c r="A82" s="15" t="n"/>
      <c r="B82" s="13" t="n"/>
      <c r="C82" s="16" t="n"/>
      <c r="D82" s="16" t="n"/>
      <c r="E82" s="23">
        <f>IF(AND(C82="",D82=""),"",$E$5+SUM($C$6:C82)-SUM($D$6:D82))</f>
        <v/>
      </c>
    </row>
    <row r="83">
      <c r="A83" s="15" t="n"/>
      <c r="B83" s="13" t="n"/>
      <c r="C83" s="16" t="n"/>
      <c r="D83" s="16" t="n"/>
      <c r="E83" s="23">
        <f>IF(AND(C83="",D83=""),"",$E$5+SUM($C$6:C83)-SUM($D$6:D83))</f>
        <v/>
      </c>
    </row>
    <row r="84">
      <c r="A84" s="15" t="n"/>
      <c r="B84" s="13" t="n"/>
      <c r="C84" s="16" t="n"/>
      <c r="D84" s="16" t="n"/>
      <c r="E84" s="23">
        <f>IF(AND(C84="",D84=""),"",$E$5+SUM($C$6:C84)-SUM($D$6:D84))</f>
        <v/>
      </c>
    </row>
    <row r="85">
      <c r="A85" s="15" t="n"/>
      <c r="B85" s="13" t="n"/>
      <c r="C85" s="16" t="n"/>
      <c r="D85" s="16" t="n"/>
      <c r="E85" s="23">
        <f>IF(AND(C85="",D85=""),"",$E$5+SUM($C$6:C85)-SUM($D$6:D85))</f>
        <v/>
      </c>
    </row>
    <row r="86">
      <c r="A86" s="15" t="n"/>
      <c r="B86" s="13" t="n"/>
      <c r="C86" s="16" t="n"/>
      <c r="D86" s="16" t="n"/>
      <c r="E86" s="23">
        <f>IF(AND(C86="",D86=""),"",$E$5+SUM($C$6:C86)-SUM($D$6:D86))</f>
        <v/>
      </c>
    </row>
    <row r="87">
      <c r="A87" s="15" t="n"/>
      <c r="B87" s="13" t="n"/>
      <c r="C87" s="16" t="n"/>
      <c r="D87" s="16" t="n"/>
      <c r="E87" s="23">
        <f>IF(AND(C87="",D87=""),"",$E$5+SUM($C$6:C87)-SUM($D$6:D87))</f>
        <v/>
      </c>
    </row>
    <row r="88">
      <c r="A88" s="15" t="n"/>
      <c r="B88" s="13" t="n"/>
      <c r="C88" s="16" t="n"/>
      <c r="D88" s="16" t="n"/>
      <c r="E88" s="23">
        <f>IF(AND(C88="",D88=""),"",$E$5+SUM($C$6:C88)-SUM($D$6:D88))</f>
        <v/>
      </c>
    </row>
    <row r="89">
      <c r="A89" s="15" t="n"/>
      <c r="B89" s="13" t="n"/>
      <c r="C89" s="16" t="n"/>
      <c r="D89" s="16" t="n"/>
      <c r="E89" s="23">
        <f>IF(AND(C89="",D89=""),"",$E$5+SUM($C$6:C89)-SUM($D$6:D89))</f>
        <v/>
      </c>
    </row>
    <row r="90">
      <c r="A90" s="15" t="n"/>
      <c r="B90" s="13" t="n"/>
      <c r="C90" s="16" t="n"/>
      <c r="D90" s="16" t="n"/>
      <c r="E90" s="23">
        <f>IF(AND(C90="",D90=""),"",$E$5+SUM($C$6:C90)-SUM($D$6:D90))</f>
        <v/>
      </c>
    </row>
    <row r="91">
      <c r="A91" s="15" t="n"/>
      <c r="B91" s="13" t="n"/>
      <c r="C91" s="16" t="n"/>
      <c r="D91" s="16" t="n"/>
      <c r="E91" s="23">
        <f>IF(AND(C91="",D91=""),"",$E$5+SUM($C$6:C91)-SUM($D$6:D91))</f>
        <v/>
      </c>
    </row>
    <row r="92">
      <c r="A92" s="15" t="n"/>
      <c r="B92" s="13" t="n"/>
      <c r="C92" s="16" t="n"/>
      <c r="D92" s="16" t="n"/>
      <c r="E92" s="23">
        <f>IF(AND(C92="",D92=""),"",$E$5+SUM($C$6:C92)-SUM($D$6:D92))</f>
        <v/>
      </c>
    </row>
    <row r="93">
      <c r="A93" s="15" t="n"/>
      <c r="B93" s="13" t="n"/>
      <c r="C93" s="16" t="n"/>
      <c r="D93" s="16" t="n"/>
      <c r="E93" s="23">
        <f>IF(AND(C93="",D93=""),"",$E$5+SUM($C$6:C93)-SUM($D$6:D93))</f>
        <v/>
      </c>
    </row>
    <row r="94">
      <c r="A94" s="15" t="n"/>
      <c r="B94" s="13" t="n"/>
      <c r="C94" s="16" t="n"/>
      <c r="D94" s="16" t="n"/>
      <c r="E94" s="23">
        <f>IF(AND(C94="",D94=""),"",$E$5+SUM($C$6:C94)-SUM($D$6:D94))</f>
        <v/>
      </c>
    </row>
    <row r="95">
      <c r="A95" s="15" t="n"/>
      <c r="B95" s="13" t="n"/>
      <c r="C95" s="16" t="n"/>
      <c r="D95" s="16" t="n"/>
      <c r="E95" s="23">
        <f>IF(AND(C95="",D95=""),"",$E$5+SUM($C$6:C95)-SUM($D$6:D95))</f>
        <v/>
      </c>
    </row>
    <row r="96">
      <c r="A96" s="15" t="n"/>
      <c r="B96" s="13" t="n"/>
      <c r="C96" s="16" t="n"/>
      <c r="D96" s="16" t="n"/>
      <c r="E96" s="23">
        <f>IF(AND(C96="",D96=""),"",$E$5+SUM($C$6:C96)-SUM($D$6:D96))</f>
        <v/>
      </c>
    </row>
    <row r="97">
      <c r="A97" s="15" t="n"/>
      <c r="B97" s="13" t="n"/>
      <c r="C97" s="16" t="n"/>
      <c r="D97" s="16" t="n"/>
      <c r="E97" s="23">
        <f>IF(AND(C97="",D97=""),"",$E$5+SUM($C$6:C97)-SUM($D$6:D97))</f>
        <v/>
      </c>
    </row>
    <row r="98">
      <c r="A98" s="15" t="n"/>
      <c r="B98" s="13" t="n"/>
      <c r="C98" s="16" t="n"/>
      <c r="D98" s="16" t="n"/>
      <c r="E98" s="23">
        <f>IF(AND(C98="",D98=""),"",$E$5+SUM($C$6:C98)-SUM($D$6:D98))</f>
        <v/>
      </c>
    </row>
    <row r="99">
      <c r="A99" s="15" t="n"/>
      <c r="B99" s="13" t="n"/>
      <c r="C99" s="16" t="n"/>
      <c r="D99" s="16" t="n"/>
      <c r="E99" s="23">
        <f>IF(AND(C99="",D99=""),"",$E$5+SUM($C$6:C99)-SUM($D$6:D99))</f>
        <v/>
      </c>
    </row>
    <row r="100">
      <c r="A100" s="15" t="n"/>
      <c r="B100" s="13" t="n"/>
      <c r="C100" s="16" t="n"/>
      <c r="D100" s="16" t="n"/>
      <c r="E100" s="23">
        <f>IF(AND(C100="",D100=""),"",$E$5+SUM($C$6:C100)-SUM($D$6:D100))</f>
        <v/>
      </c>
    </row>
    <row r="101">
      <c r="A101" s="15" t="n"/>
      <c r="B101" s="13" t="n"/>
      <c r="C101" s="16" t="n"/>
      <c r="D101" s="16" t="n"/>
      <c r="E101" s="23">
        <f>IF(AND(C101="",D101=""),"",$E$5+SUM($C$6:C101)-SUM($D$6:D101))</f>
        <v/>
      </c>
    </row>
    <row r="102">
      <c r="A102" s="15" t="n"/>
      <c r="B102" s="13" t="n"/>
      <c r="C102" s="16" t="n"/>
      <c r="D102" s="16" t="n"/>
      <c r="E102" s="23">
        <f>IF(AND(C102="",D102=""),"",$E$5+SUM($C$6:C102)-SUM($D$6:D102))</f>
        <v/>
      </c>
    </row>
    <row r="103">
      <c r="A103" s="15" t="n"/>
      <c r="B103" s="13" t="n"/>
      <c r="C103" s="16" t="n"/>
      <c r="D103" s="16" t="n"/>
      <c r="E103" s="23">
        <f>IF(AND(C103="",D103=""),"",$E$5+SUM($C$6:C103)-SUM($D$6:D103))</f>
        <v/>
      </c>
    </row>
    <row r="104">
      <c r="A104" s="15" t="n"/>
      <c r="B104" s="13" t="n"/>
      <c r="C104" s="16" t="n"/>
      <c r="D104" s="16" t="n"/>
      <c r="E104" s="23">
        <f>IF(AND(C104="",D104=""),"",$E$5+SUM($C$6:C104)-SUM($D$6:D104))</f>
        <v/>
      </c>
    </row>
    <row r="105">
      <c r="A105" s="15" t="n"/>
      <c r="B105" s="13" t="n"/>
      <c r="C105" s="16" t="n"/>
      <c r="D105" s="16" t="n"/>
      <c r="E105" s="23">
        <f>IF(AND(C105="",D105=""),"",$E$5+SUM($C$6:C105)-SUM($D$6:D105))</f>
        <v/>
      </c>
    </row>
    <row r="106">
      <c r="A106" s="15" t="n"/>
      <c r="B106" s="13" t="n"/>
      <c r="C106" s="16" t="n"/>
      <c r="D106" s="16" t="n"/>
      <c r="E106" s="23">
        <f>IF(AND(C106="",D106=""),"",$E$5+SUM($C$6:C106)-SUM($D$6:D106))</f>
        <v/>
      </c>
    </row>
    <row r="107">
      <c r="A107" s="15" t="n"/>
      <c r="B107" s="13" t="n"/>
      <c r="C107" s="16" t="n"/>
      <c r="D107" s="16" t="n"/>
      <c r="E107" s="23">
        <f>IF(AND(C107="",D107=""),"",$E$5+SUM($C$6:C107)-SUM($D$6:D107))</f>
        <v/>
      </c>
    </row>
    <row r="108">
      <c r="A108" s="15" t="n"/>
      <c r="B108" s="13" t="n"/>
      <c r="C108" s="16" t="n"/>
      <c r="D108" s="16" t="n"/>
      <c r="E108" s="23">
        <f>IF(AND(C108="",D108=""),"",$E$5+SUM($C$6:C108)-SUM($D$6:D108))</f>
        <v/>
      </c>
    </row>
    <row r="109">
      <c r="A109" s="15" t="n"/>
      <c r="B109" s="13" t="n"/>
      <c r="C109" s="16" t="n"/>
      <c r="D109" s="16" t="n"/>
      <c r="E109" s="23">
        <f>IF(AND(C109="",D109=""),"",$E$5+SUM($C$6:C109)-SUM($D$6:D109))</f>
        <v/>
      </c>
    </row>
    <row r="110">
      <c r="A110" s="15" t="n"/>
      <c r="B110" s="13" t="n"/>
      <c r="C110" s="16" t="n"/>
      <c r="D110" s="16" t="n"/>
      <c r="E110" s="23">
        <f>IF(AND(C110="",D110=""),"",$E$5+SUM($C$6:C110)-SUM($D$6:D110))</f>
        <v/>
      </c>
    </row>
    <row r="111">
      <c r="A111" s="15" t="n"/>
      <c r="B111" s="13" t="n"/>
      <c r="C111" s="16" t="n"/>
      <c r="D111" s="16" t="n"/>
      <c r="E111" s="23">
        <f>IF(AND(C111="",D111=""),"",$E$5+SUM($C$6:C111)-SUM($D$6:D111))</f>
        <v/>
      </c>
    </row>
    <row r="112">
      <c r="A112" s="15" t="n"/>
      <c r="B112" s="13" t="n"/>
      <c r="C112" s="16" t="n"/>
      <c r="D112" s="16" t="n"/>
      <c r="E112" s="23">
        <f>IF(AND(C112="",D112=""),"",$E$5+SUM($C$6:C112)-SUM($D$6:D112))</f>
        <v/>
      </c>
    </row>
    <row r="113">
      <c r="A113" s="15" t="n"/>
      <c r="B113" s="13" t="n"/>
      <c r="C113" s="16" t="n"/>
      <c r="D113" s="16" t="n"/>
      <c r="E113" s="23">
        <f>IF(AND(C113="",D113=""),"",$E$5+SUM($C$6:C113)-SUM($D$6:D113))</f>
        <v/>
      </c>
    </row>
    <row r="114">
      <c r="A114" s="15" t="n"/>
      <c r="B114" s="13" t="n"/>
      <c r="C114" s="16" t="n"/>
      <c r="D114" s="16" t="n"/>
      <c r="E114" s="23">
        <f>IF(AND(C114="",D114=""),"",$E$5+SUM($C$6:C114)-SUM($D$6:D114))</f>
        <v/>
      </c>
    </row>
    <row r="115">
      <c r="A115" s="15" t="n"/>
      <c r="B115" s="13" t="n"/>
      <c r="C115" s="16" t="n"/>
      <c r="D115" s="16" t="n"/>
      <c r="E115" s="23">
        <f>IF(AND(C115="",D115=""),"",$E$5+SUM($C$6:C115)-SUM($D$6:D115))</f>
        <v/>
      </c>
    </row>
    <row r="116">
      <c r="A116" s="15" t="n"/>
      <c r="B116" s="13" t="n"/>
      <c r="C116" s="16" t="n"/>
      <c r="D116" s="16" t="n"/>
      <c r="E116" s="23">
        <f>IF(AND(C116="",D116=""),"",$E$5+SUM($C$6:C116)-SUM($D$6:D116))</f>
        <v/>
      </c>
    </row>
    <row r="117">
      <c r="A117" s="15" t="n"/>
      <c r="B117" s="13" t="n"/>
      <c r="C117" s="16" t="n"/>
      <c r="D117" s="16" t="n"/>
      <c r="E117" s="23">
        <f>IF(AND(C117="",D117=""),"",$E$5+SUM($C$6:C117)-SUM($D$6:D117))</f>
        <v/>
      </c>
    </row>
    <row r="118">
      <c r="A118" s="15" t="n"/>
      <c r="B118" s="13" t="n"/>
      <c r="C118" s="16" t="n"/>
      <c r="D118" s="16" t="n"/>
      <c r="E118" s="23">
        <f>IF(AND(C118="",D118=""),"",$E$5+SUM($C$6:C118)-SUM($D$6:D118))</f>
        <v/>
      </c>
    </row>
    <row r="119">
      <c r="A119" s="15" t="n"/>
      <c r="B119" s="13" t="n"/>
      <c r="C119" s="16" t="n"/>
      <c r="D119" s="16" t="n"/>
      <c r="E119" s="23">
        <f>IF(AND(C119="",D119=""),"",$E$5+SUM($C$6:C119)-SUM($D$6:D119))</f>
        <v/>
      </c>
    </row>
    <row r="120">
      <c r="A120" s="15" t="n"/>
      <c r="B120" s="13" t="n"/>
      <c r="C120" s="16" t="n"/>
      <c r="D120" s="16" t="n"/>
      <c r="E120" s="23">
        <f>IF(AND(C120="",D120=""),"",$E$5+SUM($C$6:C120)-SUM($D$6:D120))</f>
        <v/>
      </c>
    </row>
    <row r="121">
      <c r="A121" s="15" t="n"/>
      <c r="B121" s="13" t="n"/>
      <c r="C121" s="16" t="n"/>
      <c r="D121" s="16" t="n"/>
      <c r="E121" s="23">
        <f>IF(AND(C121="",D121=""),"",$E$5+SUM($C$6:C121)-SUM($D$6:D121))</f>
        <v/>
      </c>
    </row>
    <row r="122">
      <c r="A122" s="15" t="n"/>
      <c r="B122" s="13" t="n"/>
      <c r="C122" s="16" t="n"/>
      <c r="D122" s="16" t="n"/>
      <c r="E122" s="23">
        <f>IF(AND(C122="",D122=""),"",$E$5+SUM($C$6:C122)-SUM($D$6:D122))</f>
        <v/>
      </c>
    </row>
    <row r="123">
      <c r="A123" s="15" t="n"/>
      <c r="B123" s="13" t="n"/>
      <c r="C123" s="16" t="n"/>
      <c r="D123" s="16" t="n"/>
      <c r="E123" s="23">
        <f>IF(AND(C123="",D123=""),"",$E$5+SUM($C$6:C123)-SUM($D$6:D123))</f>
        <v/>
      </c>
    </row>
    <row r="124">
      <c r="A124" s="15" t="n"/>
      <c r="B124" s="13" t="n"/>
      <c r="C124" s="16" t="n"/>
      <c r="D124" s="16" t="n"/>
      <c r="E124" s="23">
        <f>IF(AND(C124="",D124=""),"",$E$5+SUM($C$6:C124)-SUM($D$6:D124))</f>
        <v/>
      </c>
    </row>
    <row r="125">
      <c r="A125" s="15" t="n"/>
      <c r="B125" s="13" t="n"/>
      <c r="C125" s="16" t="n"/>
      <c r="D125" s="16" t="n"/>
      <c r="E125" s="23">
        <f>IF(AND(C125="",D125=""),"",$E$5+SUM($C$6:C125)-SUM($D$6:D125))</f>
        <v/>
      </c>
    </row>
    <row r="126">
      <c r="A126" s="15" t="n"/>
      <c r="B126" s="13" t="n"/>
      <c r="C126" s="16" t="n"/>
      <c r="D126" s="16" t="n"/>
      <c r="E126" s="23">
        <f>IF(AND(C126="",D126=""),"",$E$5+SUM($C$6:C126)-SUM($D$6:D126))</f>
        <v/>
      </c>
    </row>
    <row r="127">
      <c r="A127" s="15" t="n"/>
      <c r="B127" s="13" t="n"/>
      <c r="C127" s="16" t="n"/>
      <c r="D127" s="16" t="n"/>
      <c r="E127" s="23">
        <f>IF(AND(C127="",D127=""),"",$E$5+SUM($C$6:C127)-SUM($D$6:D127))</f>
        <v/>
      </c>
    </row>
    <row r="128">
      <c r="A128" s="15" t="n"/>
      <c r="B128" s="13" t="n"/>
      <c r="C128" s="16" t="n"/>
      <c r="D128" s="16" t="n"/>
      <c r="E128" s="23">
        <f>IF(AND(C128="",D128=""),"",$E$5+SUM($C$6:C128)-SUM($D$6:D128))</f>
        <v/>
      </c>
    </row>
    <row r="129">
      <c r="A129" s="15" t="n"/>
      <c r="B129" s="13" t="n"/>
      <c r="C129" s="16" t="n"/>
      <c r="D129" s="16" t="n"/>
      <c r="E129" s="23">
        <f>IF(AND(C129="",D129=""),"",$E$5+SUM($C$6:C129)-SUM($D$6:D129))</f>
        <v/>
      </c>
    </row>
    <row r="130">
      <c r="A130" s="15" t="n"/>
      <c r="B130" s="13" t="n"/>
      <c r="C130" s="16" t="n"/>
      <c r="D130" s="16" t="n"/>
      <c r="E130" s="23">
        <f>IF(AND(C130="",D130=""),"",$E$5+SUM($C$6:C130)-SUM($D$6:D130))</f>
        <v/>
      </c>
    </row>
    <row r="131">
      <c r="A131" s="15" t="n"/>
      <c r="B131" s="13" t="n"/>
      <c r="C131" s="16" t="n"/>
      <c r="D131" s="16" t="n"/>
      <c r="E131" s="23">
        <f>IF(AND(C131="",D131=""),"",$E$5+SUM($C$6:C131)-SUM($D$6:D131))</f>
        <v/>
      </c>
    </row>
    <row r="132">
      <c r="A132" s="15" t="n"/>
      <c r="B132" s="13" t="n"/>
      <c r="C132" s="16" t="n"/>
      <c r="D132" s="16" t="n"/>
      <c r="E132" s="23">
        <f>IF(AND(C132="",D132=""),"",$E$5+SUM($C$6:C132)-SUM($D$6:D132))</f>
        <v/>
      </c>
    </row>
    <row r="133">
      <c r="A133" s="15" t="n"/>
      <c r="B133" s="13" t="n"/>
      <c r="C133" s="16" t="n"/>
      <c r="D133" s="16" t="n"/>
      <c r="E133" s="23">
        <f>IF(AND(C133="",D133=""),"",$E$5+SUM($C$6:C133)-SUM($D$6:D133))</f>
        <v/>
      </c>
    </row>
    <row r="134">
      <c r="A134" s="15" t="n"/>
      <c r="B134" s="13" t="n"/>
      <c r="C134" s="16" t="n"/>
      <c r="D134" s="16" t="n"/>
      <c r="E134" s="23">
        <f>IF(AND(C134="",D134=""),"",$E$5+SUM($C$6:C134)-SUM($D$6:D134))</f>
        <v/>
      </c>
    </row>
    <row r="135">
      <c r="A135" s="15" t="n"/>
      <c r="B135" s="13" t="n"/>
      <c r="C135" s="16" t="n"/>
      <c r="D135" s="16" t="n"/>
      <c r="E135" s="23">
        <f>IF(AND(C135="",D135=""),"",$E$5+SUM($C$6:C135)-SUM($D$6:D135))</f>
        <v/>
      </c>
    </row>
    <row r="136">
      <c r="A136" s="15" t="n"/>
      <c r="B136" s="13" t="n"/>
      <c r="C136" s="16" t="n"/>
      <c r="D136" s="16" t="n"/>
      <c r="E136" s="23">
        <f>IF(AND(C136="",D136=""),"",$E$5+SUM($C$6:C136)-SUM($D$6:D136))</f>
        <v/>
      </c>
    </row>
    <row r="137">
      <c r="A137" s="15" t="n"/>
      <c r="B137" s="13" t="n"/>
      <c r="C137" s="16" t="n"/>
      <c r="D137" s="16" t="n"/>
      <c r="E137" s="23">
        <f>IF(AND(C137="",D137=""),"",$E$5+SUM($C$6:C137)-SUM($D$6:D137))</f>
        <v/>
      </c>
    </row>
    <row r="138">
      <c r="A138" s="15" t="n"/>
      <c r="B138" s="13" t="n"/>
      <c r="C138" s="16" t="n"/>
      <c r="D138" s="16" t="n"/>
      <c r="E138" s="23">
        <f>IF(AND(C138="",D138=""),"",$E$5+SUM($C$6:C138)-SUM($D$6:D138))</f>
        <v/>
      </c>
    </row>
    <row r="139">
      <c r="A139" s="15" t="n"/>
      <c r="B139" s="13" t="n"/>
      <c r="C139" s="16" t="n"/>
      <c r="D139" s="16" t="n"/>
      <c r="E139" s="23">
        <f>IF(AND(C139="",D139=""),"",$E$5+SUM($C$6:C139)-SUM($D$6:D139))</f>
        <v/>
      </c>
    </row>
    <row r="140">
      <c r="A140" s="15" t="n"/>
      <c r="B140" s="13" t="n"/>
      <c r="C140" s="16" t="n"/>
      <c r="D140" s="16" t="n"/>
      <c r="E140" s="23">
        <f>IF(AND(C140="",D140=""),"",$E$5+SUM($C$6:C140)-SUM($D$6:D140))</f>
        <v/>
      </c>
    </row>
    <row r="141">
      <c r="A141" s="15" t="n"/>
      <c r="B141" s="13" t="n"/>
      <c r="C141" s="16" t="n"/>
      <c r="D141" s="16" t="n"/>
      <c r="E141" s="23">
        <f>IF(AND(C141="",D141=""),"",$E$5+SUM($C$6:C141)-SUM($D$6:D141))</f>
        <v/>
      </c>
    </row>
    <row r="142">
      <c r="A142" s="15" t="n"/>
      <c r="B142" s="13" t="n"/>
      <c r="C142" s="16" t="n"/>
      <c r="D142" s="16" t="n"/>
      <c r="E142" s="23">
        <f>IF(AND(C142="",D142=""),"",$E$5+SUM($C$6:C142)-SUM($D$6:D142))</f>
        <v/>
      </c>
    </row>
    <row r="143">
      <c r="A143" s="15" t="n"/>
      <c r="B143" s="13" t="n"/>
      <c r="C143" s="16" t="n"/>
      <c r="D143" s="16" t="n"/>
      <c r="E143" s="23">
        <f>IF(AND(C143="",D143=""),"",$E$5+SUM($C$6:C143)-SUM($D$6:D143))</f>
        <v/>
      </c>
    </row>
    <row r="144">
      <c r="A144" s="15" t="n"/>
      <c r="B144" s="13" t="n"/>
      <c r="C144" s="16" t="n"/>
      <c r="D144" s="16" t="n"/>
      <c r="E144" s="23">
        <f>IF(AND(C144="",D144=""),"",$E$5+SUM($C$6:C144)-SUM($D$6:D144))</f>
        <v/>
      </c>
    </row>
    <row r="145">
      <c r="A145" s="15" t="n"/>
      <c r="B145" s="13" t="n"/>
      <c r="C145" s="16" t="n"/>
      <c r="D145" s="16" t="n"/>
      <c r="E145" s="23">
        <f>IF(AND(C145="",D145=""),"",$E$5+SUM($C$6:C145)-SUM($D$6:D145))</f>
        <v/>
      </c>
    </row>
    <row r="146">
      <c r="A146" s="15" t="n"/>
      <c r="B146" s="13" t="n"/>
      <c r="C146" s="16" t="n"/>
      <c r="D146" s="16" t="n"/>
      <c r="E146" s="23">
        <f>IF(AND(C146="",D146=""),"",$E$5+SUM($C$6:C146)-SUM($D$6:D146))</f>
        <v/>
      </c>
    </row>
    <row r="147">
      <c r="A147" s="15" t="n"/>
      <c r="B147" s="13" t="n"/>
      <c r="C147" s="16" t="n"/>
      <c r="D147" s="16" t="n"/>
      <c r="E147" s="23">
        <f>IF(AND(C147="",D147=""),"",$E$5+SUM($C$6:C147)-SUM($D$6:D147))</f>
        <v/>
      </c>
    </row>
    <row r="148">
      <c r="A148" s="15" t="n"/>
      <c r="B148" s="13" t="n"/>
      <c r="C148" s="16" t="n"/>
      <c r="D148" s="16" t="n"/>
      <c r="E148" s="23">
        <f>IF(AND(C148="",D148=""),"",$E$5+SUM($C$6:C148)-SUM($D$6:D148))</f>
        <v/>
      </c>
    </row>
    <row r="149">
      <c r="A149" s="15" t="n"/>
      <c r="B149" s="13" t="n"/>
      <c r="C149" s="16" t="n"/>
      <c r="D149" s="16" t="n"/>
      <c r="E149" s="23">
        <f>IF(AND(C149="",D149=""),"",$E$5+SUM($C$6:C149)-SUM($D$6:D149))</f>
        <v/>
      </c>
    </row>
    <row r="150">
      <c r="A150" s="15" t="n"/>
      <c r="B150" s="13" t="n"/>
      <c r="C150" s="16" t="n"/>
      <c r="D150" s="16" t="n"/>
      <c r="E150" s="23">
        <f>IF(AND(C150="",D150=""),"",$E$5+SUM($C$6:C150)-SUM($D$6:D150))</f>
        <v/>
      </c>
    </row>
    <row r="151">
      <c r="A151" s="15" t="n"/>
      <c r="B151" s="13" t="n"/>
      <c r="C151" s="16" t="n"/>
      <c r="D151" s="16" t="n"/>
      <c r="E151" s="23">
        <f>IF(AND(C151="",D151=""),"",$E$5+SUM($C$6:C151)-SUM($D$6:D151))</f>
        <v/>
      </c>
    </row>
    <row r="152">
      <c r="A152" s="15" t="n"/>
      <c r="B152" s="13" t="n"/>
      <c r="C152" s="16" t="n"/>
      <c r="D152" s="16" t="n"/>
      <c r="E152" s="23">
        <f>IF(AND(C152="",D152=""),"",$E$5+SUM($C$6:C152)-SUM($D$6:D152))</f>
        <v/>
      </c>
    </row>
    <row r="153">
      <c r="A153" s="15" t="n"/>
      <c r="B153" s="13" t="n"/>
      <c r="C153" s="16" t="n"/>
      <c r="D153" s="16" t="n"/>
      <c r="E153" s="23">
        <f>IF(AND(C153="",D153=""),"",$E$5+SUM($C$6:C153)-SUM($D$6:D153))</f>
        <v/>
      </c>
    </row>
    <row r="154">
      <c r="A154" s="15" t="n"/>
      <c r="B154" s="13" t="n"/>
      <c r="C154" s="16" t="n"/>
      <c r="D154" s="16" t="n"/>
      <c r="E154" s="23">
        <f>IF(AND(C154="",D154=""),"",$E$5+SUM($C$6:C154)-SUM($D$6:D154))</f>
        <v/>
      </c>
    </row>
    <row r="155">
      <c r="A155" s="15" t="n"/>
      <c r="B155" s="13" t="n"/>
      <c r="C155" s="16" t="n"/>
      <c r="D155" s="16" t="n"/>
      <c r="E155" s="23">
        <f>IF(AND(C155="",D155=""),"",$E$5+SUM($C$6:C155)-SUM($D$6:D155))</f>
        <v/>
      </c>
    </row>
    <row r="156">
      <c r="A156" s="15" t="n"/>
      <c r="B156" s="13" t="n"/>
      <c r="C156" s="16" t="n"/>
      <c r="D156" s="16" t="n"/>
      <c r="E156" s="23">
        <f>IF(AND(C156="",D156=""),"",$E$5+SUM($C$6:C156)-SUM($D$6:D156))</f>
        <v/>
      </c>
    </row>
    <row r="157">
      <c r="A157" s="15" t="n"/>
      <c r="B157" s="13" t="n"/>
      <c r="C157" s="16" t="n"/>
      <c r="D157" s="16" t="n"/>
      <c r="E157" s="23">
        <f>IF(AND(C157="",D157=""),"",$E$5+SUM($C$6:C157)-SUM($D$6:D157))</f>
        <v/>
      </c>
    </row>
    <row r="158">
      <c r="A158" s="15" t="n"/>
      <c r="B158" s="13" t="n"/>
      <c r="C158" s="16" t="n"/>
      <c r="D158" s="16" t="n"/>
      <c r="E158" s="23">
        <f>IF(AND(C158="",D158=""),"",$E$5+SUM($C$6:C158)-SUM($D$6:D158))</f>
        <v/>
      </c>
    </row>
    <row r="159">
      <c r="A159" s="15" t="n"/>
      <c r="B159" s="13" t="n"/>
      <c r="C159" s="16" t="n"/>
      <c r="D159" s="16" t="n"/>
      <c r="E159" s="23">
        <f>IF(AND(C159="",D159=""),"",$E$5+SUM($C$6:C159)-SUM($D$6:D159))</f>
        <v/>
      </c>
    </row>
    <row r="160">
      <c r="A160" s="15" t="n"/>
      <c r="B160" s="13" t="n"/>
      <c r="C160" s="16" t="n"/>
      <c r="D160" s="16" t="n"/>
      <c r="E160" s="23">
        <f>IF(AND(C160="",D160=""),"",$E$5+SUM($C$6:C160)-SUM($D$6:D160))</f>
        <v/>
      </c>
    </row>
    <row r="161">
      <c r="A161" s="15" t="n"/>
      <c r="B161" s="13" t="n"/>
      <c r="C161" s="16" t="n"/>
      <c r="D161" s="16" t="n"/>
      <c r="E161" s="23">
        <f>IF(AND(C161="",D161=""),"",$E$5+SUM($C$6:C161)-SUM($D$6:D161))</f>
        <v/>
      </c>
    </row>
    <row r="162">
      <c r="A162" s="15" t="n"/>
      <c r="B162" s="13" t="n"/>
      <c r="C162" s="16" t="n"/>
      <c r="D162" s="16" t="n"/>
      <c r="E162" s="23">
        <f>IF(AND(C162="",D162=""),"",$E$5+SUM($C$6:C162)-SUM($D$6:D162))</f>
        <v/>
      </c>
    </row>
    <row r="163">
      <c r="A163" s="15" t="n"/>
      <c r="B163" s="13" t="n"/>
      <c r="C163" s="16" t="n"/>
      <c r="D163" s="16" t="n"/>
      <c r="E163" s="23">
        <f>IF(AND(C163="",D163=""),"",$E$5+SUM($C$6:C163)-SUM($D$6:D163))</f>
        <v/>
      </c>
    </row>
    <row r="164">
      <c r="A164" s="15" t="n"/>
      <c r="B164" s="13" t="n"/>
      <c r="C164" s="16" t="n"/>
      <c r="D164" s="16" t="n"/>
      <c r="E164" s="23">
        <f>IF(AND(C164="",D164=""),"",$E$5+SUM($C$6:C164)-SUM($D$6:D164))</f>
        <v/>
      </c>
    </row>
    <row r="165">
      <c r="A165" s="15" t="n"/>
      <c r="B165" s="13" t="n"/>
      <c r="C165" s="16" t="n"/>
      <c r="D165" s="16" t="n"/>
      <c r="E165" s="23">
        <f>IF(AND(C165="",D165=""),"",$E$5+SUM($C$6:C165)-SUM($D$6:D165))</f>
        <v/>
      </c>
    </row>
    <row r="166">
      <c r="A166" s="15" t="n"/>
      <c r="B166" s="13" t="n"/>
      <c r="C166" s="16" t="n"/>
      <c r="D166" s="16" t="n"/>
      <c r="E166" s="23">
        <f>IF(AND(C166="",D166=""),"",$E$5+SUM($C$6:C166)-SUM($D$6:D166))</f>
        <v/>
      </c>
    </row>
    <row r="167">
      <c r="A167" s="15" t="n"/>
      <c r="B167" s="13" t="n"/>
      <c r="C167" s="16" t="n"/>
      <c r="D167" s="16" t="n"/>
      <c r="E167" s="23">
        <f>IF(AND(C167="",D167=""),"",$E$5+SUM($C$6:C167)-SUM($D$6:D167))</f>
        <v/>
      </c>
    </row>
    <row r="168">
      <c r="A168" s="15" t="n"/>
      <c r="B168" s="13" t="n"/>
      <c r="C168" s="16" t="n"/>
      <c r="D168" s="16" t="n"/>
      <c r="E168" s="23">
        <f>IF(AND(C168="",D168=""),"",$E$5+SUM($C$6:C168)-SUM($D$6:D168))</f>
        <v/>
      </c>
    </row>
    <row r="169">
      <c r="A169" s="15" t="n"/>
      <c r="B169" s="13" t="n"/>
      <c r="C169" s="16" t="n"/>
      <c r="D169" s="16" t="n"/>
      <c r="E169" s="23">
        <f>IF(AND(C169="",D169=""),"",$E$5+SUM($C$6:C169)-SUM($D$6:D169))</f>
        <v/>
      </c>
    </row>
    <row r="170">
      <c r="A170" s="15" t="n"/>
      <c r="B170" s="13" t="n"/>
      <c r="C170" s="16" t="n"/>
      <c r="D170" s="16" t="n"/>
      <c r="E170" s="23">
        <f>IF(AND(C170="",D170=""),"",$E$5+SUM($C$6:C170)-SUM($D$6:D170))</f>
        <v/>
      </c>
    </row>
    <row r="171">
      <c r="A171" s="15" t="n"/>
      <c r="B171" s="13" t="n"/>
      <c r="C171" s="16" t="n"/>
      <c r="D171" s="16" t="n"/>
      <c r="E171" s="23">
        <f>IF(AND(C171="",D171=""),"",$E$5+SUM($C$6:C171)-SUM($D$6:D171))</f>
        <v/>
      </c>
    </row>
    <row r="172">
      <c r="A172" s="15" t="n"/>
      <c r="B172" s="13" t="n"/>
      <c r="C172" s="16" t="n"/>
      <c r="D172" s="16" t="n"/>
      <c r="E172" s="23">
        <f>IF(AND(C172="",D172=""),"",$E$5+SUM($C$6:C172)-SUM($D$6:D172))</f>
        <v/>
      </c>
    </row>
    <row r="173">
      <c r="A173" s="15" t="n"/>
      <c r="B173" s="13" t="n"/>
      <c r="C173" s="16" t="n"/>
      <c r="D173" s="16" t="n"/>
      <c r="E173" s="23">
        <f>IF(AND(C173="",D173=""),"",$E$5+SUM($C$6:C173)-SUM($D$6:D173))</f>
        <v/>
      </c>
    </row>
    <row r="174">
      <c r="A174" s="15" t="n"/>
      <c r="B174" s="13" t="n"/>
      <c r="C174" s="16" t="n"/>
      <c r="D174" s="16" t="n"/>
      <c r="E174" s="23">
        <f>IF(AND(C174="",D174=""),"",$E$5+SUM($C$6:C174)-SUM($D$6:D174))</f>
        <v/>
      </c>
    </row>
    <row r="175">
      <c r="A175" s="15" t="n"/>
      <c r="B175" s="13" t="n"/>
      <c r="C175" s="16" t="n"/>
      <c r="D175" s="16" t="n"/>
      <c r="E175" s="23">
        <f>IF(AND(C175="",D175=""),"",$E$5+SUM($C$6:C175)-SUM($D$6:D175))</f>
        <v/>
      </c>
    </row>
    <row r="176">
      <c r="A176" s="15" t="n"/>
      <c r="B176" s="13" t="n"/>
      <c r="C176" s="16" t="n"/>
      <c r="D176" s="16" t="n"/>
      <c r="E176" s="23">
        <f>IF(AND(C176="",D176=""),"",$E$5+SUM($C$6:C176)-SUM($D$6:D176))</f>
        <v/>
      </c>
    </row>
    <row r="177">
      <c r="A177" s="15" t="n"/>
      <c r="B177" s="13" t="n"/>
      <c r="C177" s="16" t="n"/>
      <c r="D177" s="16" t="n"/>
      <c r="E177" s="23">
        <f>IF(AND(C177="",D177=""),"",$E$5+SUM($C$6:C177)-SUM($D$6:D177))</f>
        <v/>
      </c>
    </row>
    <row r="178">
      <c r="A178" s="15" t="n"/>
      <c r="B178" s="13" t="n"/>
      <c r="C178" s="16" t="n"/>
      <c r="D178" s="16" t="n"/>
      <c r="E178" s="23">
        <f>IF(AND(C178="",D178=""),"",$E$5+SUM($C$6:C178)-SUM($D$6:D178))</f>
        <v/>
      </c>
    </row>
    <row r="179">
      <c r="A179" s="15" t="n"/>
      <c r="B179" s="13" t="n"/>
      <c r="C179" s="16" t="n"/>
      <c r="D179" s="16" t="n"/>
      <c r="E179" s="23">
        <f>IF(AND(C179="",D179=""),"",$E$5+SUM($C$6:C179)-SUM($D$6:D179))</f>
        <v/>
      </c>
    </row>
    <row r="180">
      <c r="A180" s="15" t="n"/>
      <c r="B180" s="13" t="n"/>
      <c r="C180" s="16" t="n"/>
      <c r="D180" s="16" t="n"/>
      <c r="E180" s="23">
        <f>IF(AND(C180="",D180=""),"",$E$5+SUM($C$6:C180)-SUM($D$6:D180))</f>
        <v/>
      </c>
    </row>
    <row r="181">
      <c r="A181" s="15" t="n"/>
      <c r="B181" s="13" t="n"/>
      <c r="C181" s="16" t="n"/>
      <c r="D181" s="16" t="n"/>
      <c r="E181" s="23">
        <f>IF(AND(C181="",D181=""),"",$E$5+SUM($C$6:C181)-SUM($D$6:D181))</f>
        <v/>
      </c>
    </row>
    <row r="182">
      <c r="A182" s="15" t="n"/>
      <c r="B182" s="13" t="n"/>
      <c r="C182" s="16" t="n"/>
      <c r="D182" s="16" t="n"/>
      <c r="E182" s="23">
        <f>IF(AND(C182="",D182=""),"",$E$5+SUM($C$6:C182)-SUM($D$6:D182))</f>
        <v/>
      </c>
    </row>
    <row r="183">
      <c r="A183" s="15" t="n"/>
      <c r="B183" s="13" t="n"/>
      <c r="C183" s="16" t="n"/>
      <c r="D183" s="16" t="n"/>
      <c r="E183" s="23">
        <f>IF(AND(C183="",D183=""),"",$E$5+SUM($C$6:C183)-SUM($D$6:D183))</f>
        <v/>
      </c>
    </row>
    <row r="184">
      <c r="A184" s="15" t="n"/>
      <c r="B184" s="13" t="n"/>
      <c r="C184" s="16" t="n"/>
      <c r="D184" s="16" t="n"/>
      <c r="E184" s="23">
        <f>IF(AND(C184="",D184=""),"",$E$5+SUM($C$6:C184)-SUM($D$6:D184))</f>
        <v/>
      </c>
    </row>
    <row r="185">
      <c r="A185" s="15" t="n"/>
      <c r="B185" s="13" t="n"/>
      <c r="C185" s="16" t="n"/>
      <c r="D185" s="16" t="n"/>
      <c r="E185" s="23">
        <f>IF(AND(C185="",D185=""),"",$E$5+SUM($C$6:C185)-SUM($D$6:D185))</f>
        <v/>
      </c>
    </row>
    <row r="186">
      <c r="A186" s="15" t="n"/>
      <c r="B186" s="13" t="n"/>
      <c r="C186" s="16" t="n"/>
      <c r="D186" s="16" t="n"/>
      <c r="E186" s="23">
        <f>IF(AND(C186="",D186=""),"",$E$5+SUM($C$6:C186)-SUM($D$6:D186))</f>
        <v/>
      </c>
    </row>
    <row r="187">
      <c r="A187" s="15" t="n"/>
      <c r="B187" s="13" t="n"/>
      <c r="C187" s="16" t="n"/>
      <c r="D187" s="16" t="n"/>
      <c r="E187" s="23">
        <f>IF(AND(C187="",D187=""),"",$E$5+SUM($C$6:C187)-SUM($D$6:D187))</f>
        <v/>
      </c>
    </row>
    <row r="188">
      <c r="A188" s="15" t="n"/>
      <c r="B188" s="13" t="n"/>
      <c r="C188" s="16" t="n"/>
      <c r="D188" s="16" t="n"/>
      <c r="E188" s="23">
        <f>IF(AND(C188="",D188=""),"",$E$5+SUM($C$6:C188)-SUM($D$6:D188))</f>
        <v/>
      </c>
    </row>
    <row r="189">
      <c r="A189" s="15" t="n"/>
      <c r="B189" s="13" t="n"/>
      <c r="C189" s="16" t="n"/>
      <c r="D189" s="16" t="n"/>
      <c r="E189" s="23">
        <f>IF(AND(C189="",D189=""),"",$E$5+SUM($C$6:C189)-SUM($D$6:D189))</f>
        <v/>
      </c>
    </row>
    <row r="190">
      <c r="A190" s="15" t="n"/>
      <c r="B190" s="13" t="n"/>
      <c r="C190" s="16" t="n"/>
      <c r="D190" s="16" t="n"/>
      <c r="E190" s="23">
        <f>IF(AND(C190="",D190=""),"",$E$5+SUM($C$6:C190)-SUM($D$6:D190))</f>
        <v/>
      </c>
    </row>
    <row r="191">
      <c r="A191" s="15" t="n"/>
      <c r="B191" s="13" t="n"/>
      <c r="C191" s="16" t="n"/>
      <c r="D191" s="16" t="n"/>
      <c r="E191" s="23">
        <f>IF(AND(C191="",D191=""),"",$E$5+SUM($C$6:C191)-SUM($D$6:D191))</f>
        <v/>
      </c>
    </row>
    <row r="192">
      <c r="A192" s="15" t="n"/>
      <c r="B192" s="13" t="n"/>
      <c r="C192" s="16" t="n"/>
      <c r="D192" s="16" t="n"/>
      <c r="E192" s="23">
        <f>IF(AND(C192="",D192=""),"",$E$5+SUM($C$6:C192)-SUM($D$6:D192))</f>
        <v/>
      </c>
    </row>
    <row r="193">
      <c r="A193" s="15" t="n"/>
      <c r="B193" s="13" t="n"/>
      <c r="C193" s="16" t="n"/>
      <c r="D193" s="16" t="n"/>
      <c r="E193" s="23">
        <f>IF(AND(C193="",D193=""),"",$E$5+SUM($C$6:C193)-SUM($D$6:D193))</f>
        <v/>
      </c>
    </row>
    <row r="194">
      <c r="A194" s="15" t="n"/>
      <c r="B194" s="13" t="n"/>
      <c r="C194" s="16" t="n"/>
      <c r="D194" s="16" t="n"/>
      <c r="E194" s="23">
        <f>IF(AND(C194="",D194=""),"",$E$5+SUM($C$6:C194)-SUM($D$6:D194))</f>
        <v/>
      </c>
    </row>
    <row r="195">
      <c r="A195" s="15" t="n"/>
      <c r="B195" s="13" t="n"/>
      <c r="C195" s="16" t="n"/>
      <c r="D195" s="16" t="n"/>
      <c r="E195" s="23">
        <f>IF(AND(C195="",D195=""),"",$E$5+SUM($C$6:C195)-SUM($D$6:D195))</f>
        <v/>
      </c>
    </row>
    <row r="196">
      <c r="A196" s="15" t="n"/>
      <c r="B196" s="13" t="n"/>
      <c r="C196" s="16" t="n"/>
      <c r="D196" s="16" t="n"/>
      <c r="E196" s="23">
        <f>IF(AND(C196="",D196=""),"",$E$5+SUM($C$6:C196)-SUM($D$6:D196))</f>
        <v/>
      </c>
    </row>
    <row r="197">
      <c r="A197" s="15" t="n"/>
      <c r="B197" s="13" t="n"/>
      <c r="C197" s="16" t="n"/>
      <c r="D197" s="16" t="n"/>
      <c r="E197" s="23">
        <f>IF(AND(C197="",D197=""),"",$E$5+SUM($C$6:C197)-SUM($D$6:D197))</f>
        <v/>
      </c>
    </row>
    <row r="198">
      <c r="A198" s="15" t="n"/>
      <c r="B198" s="13" t="n"/>
      <c r="C198" s="16" t="n"/>
      <c r="D198" s="16" t="n"/>
      <c r="E198" s="23">
        <f>IF(AND(C198="",D198=""),"",$E$5+SUM($C$6:C198)-SUM($D$6:D198))</f>
        <v/>
      </c>
    </row>
    <row r="199">
      <c r="A199" s="15" t="n"/>
      <c r="B199" s="13" t="n"/>
      <c r="C199" s="16" t="n"/>
      <c r="D199" s="16" t="n"/>
      <c r="E199" s="23">
        <f>IF(AND(C199="",D199=""),"",$E$5+SUM($C$6:C199)-SUM($D$6:D199))</f>
        <v/>
      </c>
    </row>
    <row r="200">
      <c r="A200" s="15" t="n"/>
      <c r="B200" s="13" t="n"/>
      <c r="C200" s="16" t="n"/>
      <c r="D200" s="16" t="n"/>
      <c r="E200" s="23">
        <f>IF(AND(C200="",D200=""),"",$E$5+SUM($C$6:C200)-SUM($D$6:D200))</f>
        <v/>
      </c>
    </row>
    <row r="201">
      <c r="A201" s="15" t="n"/>
      <c r="B201" s="13" t="n"/>
      <c r="C201" s="16" t="n"/>
      <c r="D201" s="16" t="n"/>
      <c r="E201" s="23">
        <f>IF(AND(C201="",D201=""),"",$E$5+SUM($C$6:C201)-SUM($D$6:D201))</f>
        <v/>
      </c>
    </row>
    <row r="202">
      <c r="A202" s="15" t="n"/>
      <c r="B202" s="13" t="n"/>
      <c r="C202" s="16" t="n"/>
      <c r="D202" s="16" t="n"/>
      <c r="E202" s="23">
        <f>IF(AND(C202="",D202=""),"",$E$5+SUM($C$6:C202)-SUM($D$6:D202))</f>
        <v/>
      </c>
    </row>
    <row r="203">
      <c r="A203" s="15" t="n"/>
      <c r="B203" s="13" t="n"/>
      <c r="C203" s="16" t="n"/>
      <c r="D203" s="16" t="n"/>
      <c r="E203" s="23">
        <f>IF(AND(C203="",D203=""),"",$E$5+SUM($C$6:C203)-SUM($D$6:D203))</f>
        <v/>
      </c>
    </row>
    <row r="204">
      <c r="A204" s="15" t="n"/>
      <c r="B204" s="13" t="n"/>
      <c r="C204" s="16" t="n"/>
      <c r="D204" s="16" t="n"/>
      <c r="E204" s="23">
        <f>IF(AND(C204="",D204=""),"",$E$5+SUM($C$6:C204)-SUM($D$6:D204))</f>
        <v/>
      </c>
    </row>
    <row r="205">
      <c r="A205" s="15" t="n"/>
      <c r="B205" s="13" t="n"/>
      <c r="C205" s="16" t="n"/>
      <c r="D205" s="16" t="n"/>
      <c r="E205" s="23">
        <f>IF(AND(C205="",D205=""),"",$E$5+SUM($C$6:C205)-SUM($D$6:D205))</f>
        <v/>
      </c>
    </row>
    <row r="206">
      <c r="A206" s="15" t="n"/>
      <c r="B206" s="13" t="n"/>
      <c r="C206" s="16" t="n"/>
      <c r="D206" s="16" t="n"/>
      <c r="E206" s="23">
        <f>IF(AND(C206="",D206=""),"",$E$5+SUM($C$6:C206)-SUM($D$6:D206))</f>
        <v/>
      </c>
    </row>
    <row r="207">
      <c r="A207" s="15" t="n"/>
      <c r="B207" s="13" t="n"/>
      <c r="C207" s="16" t="n"/>
      <c r="D207" s="16" t="n"/>
      <c r="E207" s="23">
        <f>IF(AND(C207="",D207=""),"",$E$5+SUM($C$6:C207)-SUM($D$6:D207))</f>
        <v/>
      </c>
    </row>
    <row r="208">
      <c r="A208" s="15" t="n"/>
      <c r="B208" s="13" t="n"/>
      <c r="C208" s="16" t="n"/>
      <c r="D208" s="16" t="n"/>
      <c r="E208" s="23">
        <f>IF(AND(C208="",D208=""),"",$E$5+SUM($C$6:C208)-SUM($D$6:D208))</f>
        <v/>
      </c>
    </row>
    <row r="209">
      <c r="A209" s="15" t="n"/>
      <c r="B209" s="13" t="n"/>
      <c r="C209" s="16" t="n"/>
      <c r="D209" s="16" t="n"/>
      <c r="E209" s="23">
        <f>IF(AND(C209="",D209=""),"",$E$5+SUM($C$6:C209)-SUM($D$6:D209))</f>
        <v/>
      </c>
    </row>
    <row r="210">
      <c r="A210" s="15" t="n"/>
      <c r="B210" s="13" t="n"/>
      <c r="C210" s="16" t="n"/>
      <c r="D210" s="16" t="n"/>
      <c r="E210" s="23">
        <f>IF(AND(C210="",D210=""),"",$E$5+SUM($C$6:C210)-SUM($D$6:D210))</f>
        <v/>
      </c>
    </row>
    <row r="211">
      <c r="A211" s="15" t="n"/>
      <c r="B211" s="13" t="n"/>
      <c r="C211" s="16" t="n"/>
      <c r="D211" s="16" t="n"/>
      <c r="E211" s="23">
        <f>IF(AND(C211="",D211=""),"",$E$5+SUM($C$6:C211)-SUM($D$6:D211))</f>
        <v/>
      </c>
    </row>
    <row r="212">
      <c r="A212" s="15" t="n"/>
      <c r="B212" s="13" t="n"/>
      <c r="C212" s="16" t="n"/>
      <c r="D212" s="16" t="n"/>
      <c r="E212" s="23">
        <f>IF(AND(C212="",D212=""),"",$E$5+SUM($C$6:C212)-SUM($D$6:D212))</f>
        <v/>
      </c>
    </row>
    <row r="213">
      <c r="A213" s="15" t="n"/>
      <c r="B213" s="13" t="n"/>
      <c r="C213" s="16" t="n"/>
      <c r="D213" s="16" t="n"/>
      <c r="E213" s="23">
        <f>IF(AND(C213="",D213=""),"",$E$5+SUM($C$6:C213)-SUM($D$6:D213))</f>
        <v/>
      </c>
    </row>
    <row r="214">
      <c r="A214" s="15" t="n"/>
      <c r="B214" s="13" t="n"/>
      <c r="C214" s="16" t="n"/>
      <c r="D214" s="16" t="n"/>
      <c r="E214" s="23">
        <f>IF(AND(C214="",D214=""),"",$E$5+SUM($C$6:C214)-SUM($D$6:D214))</f>
        <v/>
      </c>
    </row>
    <row r="215">
      <c r="A215" s="15" t="n"/>
      <c r="B215" s="13" t="n"/>
      <c r="C215" s="16" t="n"/>
      <c r="D215" s="16" t="n"/>
      <c r="E215" s="23">
        <f>IF(AND(C215="",D215=""),"",$E$5+SUM($C$6:C215)-SUM($D$6:D215))</f>
        <v/>
      </c>
    </row>
    <row r="216">
      <c r="A216" s="15" t="n"/>
      <c r="B216" s="13" t="n"/>
      <c r="C216" s="16" t="n"/>
      <c r="D216" s="16" t="n"/>
      <c r="E216" s="23">
        <f>IF(AND(C216="",D216=""),"",$E$5+SUM($C$6:C216)-SUM($D$6:D216))</f>
        <v/>
      </c>
    </row>
    <row r="217">
      <c r="A217" s="15" t="n"/>
      <c r="B217" s="13" t="n"/>
      <c r="C217" s="16" t="n"/>
      <c r="D217" s="16" t="n"/>
      <c r="E217" s="23">
        <f>IF(AND(C217="",D217=""),"",$E$5+SUM($C$6:C217)-SUM($D$6:D217))</f>
        <v/>
      </c>
    </row>
    <row r="218">
      <c r="A218" s="15" t="n"/>
      <c r="B218" s="13" t="n"/>
      <c r="C218" s="16" t="n"/>
      <c r="D218" s="16" t="n"/>
      <c r="E218" s="23">
        <f>IF(AND(C218="",D218=""),"",$E$5+SUM($C$6:C218)-SUM($D$6:D218))</f>
        <v/>
      </c>
    </row>
    <row r="219">
      <c r="A219" s="15" t="n"/>
      <c r="B219" s="13" t="n"/>
      <c r="C219" s="16" t="n"/>
      <c r="D219" s="16" t="n"/>
      <c r="E219" s="23">
        <f>IF(AND(C219="",D219=""),"",$E$5+SUM($C$6:C219)-SUM($D$6:D219))</f>
        <v/>
      </c>
    </row>
    <row r="220">
      <c r="A220" s="15" t="n"/>
      <c r="B220" s="13" t="n"/>
      <c r="C220" s="16" t="n"/>
      <c r="D220" s="16" t="n"/>
      <c r="E220" s="23">
        <f>IF(AND(C220="",D220=""),"",$E$5+SUM($C$6:C220)-SUM($D$6:D220))</f>
        <v/>
      </c>
    </row>
    <row r="221">
      <c r="A221" s="15" t="n"/>
      <c r="B221" s="13" t="n"/>
      <c r="C221" s="16" t="n"/>
      <c r="D221" s="16" t="n"/>
      <c r="E221" s="23">
        <f>IF(AND(C221="",D221=""),"",$E$5+SUM($C$6:C221)-SUM($D$6:D221))</f>
        <v/>
      </c>
    </row>
    <row r="222">
      <c r="A222" s="15" t="n"/>
      <c r="B222" s="13" t="n"/>
      <c r="C222" s="16" t="n"/>
      <c r="D222" s="16" t="n"/>
      <c r="E222" s="23">
        <f>IF(AND(C222="",D222=""),"",$E$5+SUM($C$6:C222)-SUM($D$6:D222))</f>
        <v/>
      </c>
    </row>
    <row r="223">
      <c r="A223" s="15" t="n"/>
      <c r="B223" s="13" t="n"/>
      <c r="C223" s="16" t="n"/>
      <c r="D223" s="16" t="n"/>
      <c r="E223" s="23">
        <f>IF(AND(C223="",D223=""),"",$E$5+SUM($C$6:C223)-SUM($D$6:D223))</f>
        <v/>
      </c>
    </row>
    <row r="224">
      <c r="A224" s="15" t="n"/>
      <c r="B224" s="13" t="n"/>
      <c r="C224" s="16" t="n"/>
      <c r="D224" s="16" t="n"/>
      <c r="E224" s="23">
        <f>IF(AND(C224="",D224=""),"",$E$5+SUM($C$6:C224)-SUM($D$6:D224))</f>
        <v/>
      </c>
    </row>
    <row r="225">
      <c r="A225" s="15" t="n"/>
      <c r="B225" s="13" t="n"/>
      <c r="C225" s="16" t="n"/>
      <c r="D225" s="16" t="n"/>
      <c r="E225" s="23">
        <f>IF(AND(C225="",D225=""),"",$E$5+SUM($C$6:C225)-SUM($D$6:D225))</f>
        <v/>
      </c>
    </row>
    <row r="226">
      <c r="A226" s="15" t="n"/>
      <c r="B226" s="13" t="n"/>
      <c r="C226" s="16" t="n"/>
      <c r="D226" s="16" t="n"/>
      <c r="E226" s="23">
        <f>IF(AND(C226="",D226=""),"",$E$5+SUM($C$6:C226)-SUM($D$6:D226))</f>
        <v/>
      </c>
    </row>
    <row r="227">
      <c r="A227" s="15" t="n"/>
      <c r="B227" s="13" t="n"/>
      <c r="C227" s="16" t="n"/>
      <c r="D227" s="16" t="n"/>
      <c r="E227" s="23">
        <f>IF(AND(C227="",D227=""),"",$E$5+SUM($C$6:C227)-SUM($D$6:D227))</f>
        <v/>
      </c>
    </row>
    <row r="228">
      <c r="A228" s="15" t="n"/>
      <c r="B228" s="13" t="n"/>
      <c r="C228" s="16" t="n"/>
      <c r="D228" s="16" t="n"/>
      <c r="E228" s="23">
        <f>IF(AND(C228="",D228=""),"",$E$5+SUM($C$6:C228)-SUM($D$6:D228))</f>
        <v/>
      </c>
    </row>
    <row r="229">
      <c r="A229" s="15" t="n"/>
      <c r="B229" s="13" t="n"/>
      <c r="C229" s="16" t="n"/>
      <c r="D229" s="16" t="n"/>
      <c r="E229" s="23">
        <f>IF(AND(C229="",D229=""),"",$E$5+SUM($C$6:C229)-SUM($D$6:D229))</f>
        <v/>
      </c>
    </row>
    <row r="230">
      <c r="A230" s="15" t="n"/>
      <c r="B230" s="13" t="n"/>
      <c r="C230" s="16" t="n"/>
      <c r="D230" s="16" t="n"/>
      <c r="E230" s="23">
        <f>IF(AND(C230="",D230=""),"",$E$5+SUM($C$6:C230)-SUM($D$6:D230))</f>
        <v/>
      </c>
    </row>
    <row r="231">
      <c r="A231" s="15" t="n"/>
      <c r="B231" s="13" t="n"/>
      <c r="C231" s="16" t="n"/>
      <c r="D231" s="16" t="n"/>
      <c r="E231" s="23">
        <f>IF(AND(C231="",D231=""),"",$E$5+SUM($C$6:C231)-SUM($D$6:D231))</f>
        <v/>
      </c>
    </row>
    <row r="232">
      <c r="A232" s="15" t="n"/>
      <c r="B232" s="13" t="n"/>
      <c r="C232" s="16" t="n"/>
      <c r="D232" s="16" t="n"/>
      <c r="E232" s="23">
        <f>IF(AND(C232="",D232=""),"",$E$5+SUM($C$6:C232)-SUM($D$6:D232))</f>
        <v/>
      </c>
    </row>
    <row r="233">
      <c r="A233" s="15" t="n"/>
      <c r="B233" s="13" t="n"/>
      <c r="C233" s="16" t="n"/>
      <c r="D233" s="16" t="n"/>
      <c r="E233" s="23">
        <f>IF(AND(C233="",D233=""),"",$E$5+SUM($C$6:C233)-SUM($D$6:D233))</f>
        <v/>
      </c>
    </row>
    <row r="234">
      <c r="A234" s="15" t="n"/>
      <c r="B234" s="13" t="n"/>
      <c r="C234" s="16" t="n"/>
      <c r="D234" s="16" t="n"/>
      <c r="E234" s="23">
        <f>IF(AND(C234="",D234=""),"",$E$5+SUM($C$6:C234)-SUM($D$6:D234))</f>
        <v/>
      </c>
    </row>
    <row r="235">
      <c r="A235" s="15" t="n"/>
      <c r="B235" s="13" t="n"/>
      <c r="C235" s="16" t="n"/>
      <c r="D235" s="16" t="n"/>
      <c r="E235" s="23">
        <f>IF(AND(C235="",D235=""),"",$E$5+SUM($C$6:C235)-SUM($D$6:D235))</f>
        <v/>
      </c>
    </row>
    <row r="236">
      <c r="A236" s="15" t="n"/>
      <c r="B236" s="13" t="n"/>
      <c r="C236" s="16" t="n"/>
      <c r="D236" s="16" t="n"/>
      <c r="E236" s="23">
        <f>IF(AND(C236="",D236=""),"",$E$5+SUM($C$6:C236)-SUM($D$6:D236))</f>
        <v/>
      </c>
    </row>
    <row r="237">
      <c r="A237" s="15" t="n"/>
      <c r="B237" s="13" t="n"/>
      <c r="C237" s="16" t="n"/>
      <c r="D237" s="16" t="n"/>
      <c r="E237" s="23">
        <f>IF(AND(C237="",D237=""),"",$E$5+SUM($C$6:C237)-SUM($D$6:D237))</f>
        <v/>
      </c>
    </row>
    <row r="238">
      <c r="A238" s="15" t="n"/>
      <c r="B238" s="13" t="n"/>
      <c r="C238" s="16" t="n"/>
      <c r="D238" s="16" t="n"/>
      <c r="E238" s="23">
        <f>IF(AND(C238="",D238=""),"",$E$5+SUM($C$6:C238)-SUM($D$6:D238))</f>
        <v/>
      </c>
    </row>
    <row r="239">
      <c r="A239" s="15" t="n"/>
      <c r="B239" s="13" t="n"/>
      <c r="C239" s="16" t="n"/>
      <c r="D239" s="16" t="n"/>
      <c r="E239" s="23">
        <f>IF(AND(C239="",D239=""),"",$E$5+SUM($C$6:C239)-SUM($D$6:D239))</f>
        <v/>
      </c>
    </row>
    <row r="240">
      <c r="A240" s="15" t="n"/>
      <c r="B240" s="13" t="n"/>
      <c r="C240" s="16" t="n"/>
      <c r="D240" s="16" t="n"/>
      <c r="E240" s="23">
        <f>IF(AND(C240="",D240=""),"",$E$5+SUM($C$6:C240)-SUM($D$6:D240))</f>
        <v/>
      </c>
    </row>
    <row r="241">
      <c r="A241" s="15" t="n"/>
      <c r="B241" s="13" t="n"/>
      <c r="C241" s="16" t="n"/>
      <c r="D241" s="16" t="n"/>
      <c r="E241" s="23">
        <f>IF(AND(C241="",D241=""),"",$E$5+SUM($C$6:C241)-SUM($D$6:D241))</f>
        <v/>
      </c>
    </row>
    <row r="242">
      <c r="A242" s="15" t="n"/>
      <c r="B242" s="13" t="n"/>
      <c r="C242" s="16" t="n"/>
      <c r="D242" s="16" t="n"/>
      <c r="E242" s="23">
        <f>IF(AND(C242="",D242=""),"",$E$5+SUM($C$6:C242)-SUM($D$6:D242))</f>
        <v/>
      </c>
    </row>
    <row r="243">
      <c r="A243" s="15" t="n"/>
      <c r="B243" s="13" t="n"/>
      <c r="C243" s="16" t="n"/>
      <c r="D243" s="16" t="n"/>
      <c r="E243" s="23">
        <f>IF(AND(C243="",D243=""),"",$E$5+SUM($C$6:C243)-SUM($D$6:D243))</f>
        <v/>
      </c>
    </row>
    <row r="244">
      <c r="A244" s="15" t="n"/>
      <c r="B244" s="13" t="n"/>
      <c r="C244" s="16" t="n"/>
      <c r="D244" s="16" t="n"/>
      <c r="E244" s="23">
        <f>IF(AND(C244="",D244=""),"",$E$5+SUM($C$6:C244)-SUM($D$6:D244))</f>
        <v/>
      </c>
    </row>
    <row r="245">
      <c r="A245" s="15" t="n"/>
      <c r="B245" s="13" t="n"/>
      <c r="C245" s="16" t="n"/>
      <c r="D245" s="16" t="n"/>
      <c r="E245" s="23">
        <f>IF(AND(C245="",D245=""),"",$E$5+SUM($C$6:C245)-SUM($D$6:D245))</f>
        <v/>
      </c>
    </row>
    <row r="246">
      <c r="A246" s="15" t="n"/>
      <c r="B246" s="13" t="n"/>
      <c r="C246" s="16" t="n"/>
      <c r="D246" s="16" t="n"/>
      <c r="E246" s="23">
        <f>IF(AND(C246="",D246=""),"",$E$5+SUM($C$6:C246)-SUM($D$6:D246))</f>
        <v/>
      </c>
    </row>
    <row r="247">
      <c r="A247" s="15" t="n"/>
      <c r="B247" s="13" t="n"/>
      <c r="C247" s="16" t="n"/>
      <c r="D247" s="16" t="n"/>
      <c r="E247" s="23">
        <f>IF(AND(C247="",D247=""),"",$E$5+SUM($C$6:C247)-SUM($D$6:D247))</f>
        <v/>
      </c>
    </row>
    <row r="248">
      <c r="A248" s="15" t="n"/>
      <c r="B248" s="13" t="n"/>
      <c r="C248" s="16" t="n"/>
      <c r="D248" s="16" t="n"/>
      <c r="E248" s="23">
        <f>IF(AND(C248="",D248=""),"",$E$5+SUM($C$6:C248)-SUM($D$6:D248))</f>
        <v/>
      </c>
    </row>
    <row r="249">
      <c r="A249" s="15" t="n"/>
      <c r="B249" s="13" t="n"/>
      <c r="C249" s="16" t="n"/>
      <c r="D249" s="16" t="n"/>
      <c r="E249" s="23">
        <f>IF(AND(C249="",D249=""),"",$E$5+SUM($C$6:C249)-SUM($D$6:D249))</f>
        <v/>
      </c>
    </row>
    <row r="250">
      <c r="A250" s="15" t="n"/>
      <c r="B250" s="13" t="n"/>
      <c r="C250" s="16" t="n"/>
      <c r="D250" s="16" t="n"/>
      <c r="E250" s="23">
        <f>IF(AND(C250="",D250=""),"",$E$5+SUM($C$6:C250)-SUM($D$6:D250))</f>
        <v/>
      </c>
    </row>
    <row r="251">
      <c r="A251" s="15" t="n"/>
      <c r="B251" s="13" t="n"/>
      <c r="C251" s="16" t="n"/>
      <c r="D251" s="16" t="n"/>
      <c r="E251" s="23">
        <f>IF(AND(C251="",D251=""),"",$E$5+SUM($C$6:C251)-SUM($D$6:D251))</f>
        <v/>
      </c>
    </row>
    <row r="252">
      <c r="A252" s="15" t="n"/>
      <c r="B252" s="13" t="n"/>
      <c r="C252" s="16" t="n"/>
      <c r="D252" s="16" t="n"/>
      <c r="E252" s="23">
        <f>IF(AND(C252="",D252=""),"",$E$5+SUM($C$6:C252)-SUM($D$6:D252))</f>
        <v/>
      </c>
    </row>
    <row r="253">
      <c r="A253" s="15" t="n"/>
      <c r="B253" s="13" t="n"/>
      <c r="C253" s="16" t="n"/>
      <c r="D253" s="16" t="n"/>
      <c r="E253" s="23">
        <f>IF(AND(C253="",D253=""),"",$E$5+SUM($C$6:C253)-SUM($D$6:D253))</f>
        <v/>
      </c>
    </row>
    <row r="254">
      <c r="A254" s="15" t="n"/>
      <c r="B254" s="13" t="n"/>
      <c r="C254" s="16" t="n"/>
      <c r="D254" s="16" t="n"/>
      <c r="E254" s="23">
        <f>IF(AND(C254="",D254=""),"",$E$5+SUM($C$6:C254)-SUM($D$6:D254))</f>
        <v/>
      </c>
    </row>
    <row r="255">
      <c r="A255" s="15" t="n"/>
      <c r="B255" s="13" t="n"/>
      <c r="C255" s="16" t="n"/>
      <c r="D255" s="16" t="n"/>
      <c r="E255" s="23">
        <f>IF(AND(C255="",D255=""),"",$E$5+SUM($C$6:C255)-SUM($D$6:D255))</f>
        <v/>
      </c>
    </row>
    <row r="256">
      <c r="A256" s="15" t="n"/>
      <c r="B256" s="13" t="n"/>
      <c r="C256" s="16" t="n"/>
      <c r="D256" s="16" t="n"/>
      <c r="E256" s="23">
        <f>IF(AND(C256="",D256=""),"",$E$5+SUM($C$6:C256)-SUM($D$6:D256))</f>
        <v/>
      </c>
    </row>
    <row r="257">
      <c r="A257" s="15" t="n"/>
      <c r="B257" s="13" t="n"/>
      <c r="C257" s="16" t="n"/>
      <c r="D257" s="16" t="n"/>
      <c r="E257" s="23">
        <f>IF(AND(C257="",D257=""),"",$E$5+SUM($C$6:C257)-SUM($D$6:D257))</f>
        <v/>
      </c>
    </row>
    <row r="258">
      <c r="A258" s="15" t="n"/>
      <c r="B258" s="13" t="n"/>
      <c r="C258" s="16" t="n"/>
      <c r="D258" s="16" t="n"/>
      <c r="E258" s="23">
        <f>IF(AND(C258="",D258=""),"",$E$5+SUM($C$6:C258)-SUM($D$6:D258))</f>
        <v/>
      </c>
    </row>
    <row r="259">
      <c r="A259" s="15" t="n"/>
      <c r="B259" s="13" t="n"/>
      <c r="C259" s="16" t="n"/>
      <c r="D259" s="16" t="n"/>
      <c r="E259" s="23">
        <f>IF(AND(C259="",D259=""),"",$E$5+SUM($C$6:C259)-SUM($D$6:D259))</f>
        <v/>
      </c>
    </row>
    <row r="260">
      <c r="A260" s="15" t="n"/>
      <c r="B260" s="13" t="n"/>
      <c r="C260" s="16" t="n"/>
      <c r="D260" s="16" t="n"/>
      <c r="E260" s="23">
        <f>IF(AND(C260="",D260=""),"",$E$5+SUM($C$6:C260)-SUM($D$6:D260))</f>
        <v/>
      </c>
    </row>
    <row r="261">
      <c r="A261" s="15" t="n"/>
      <c r="B261" s="13" t="n"/>
      <c r="C261" s="16" t="n"/>
      <c r="D261" s="16" t="n"/>
      <c r="E261" s="23">
        <f>IF(AND(C261="",D261=""),"",$E$5+SUM($C$6:C261)-SUM($D$6:D261))</f>
        <v/>
      </c>
    </row>
    <row r="262">
      <c r="A262" s="15" t="n"/>
      <c r="B262" s="13" t="n"/>
      <c r="C262" s="16" t="n"/>
      <c r="D262" s="16" t="n"/>
      <c r="E262" s="23">
        <f>IF(AND(C262="",D262=""),"",$E$5+SUM($C$6:C262)-SUM($D$6:D262))</f>
        <v/>
      </c>
    </row>
    <row r="263">
      <c r="A263" s="15" t="n"/>
      <c r="B263" s="13" t="n"/>
      <c r="C263" s="16" t="n"/>
      <c r="D263" s="16" t="n"/>
      <c r="E263" s="23">
        <f>IF(AND(C263="",D263=""),"",$E$5+SUM($C$6:C263)-SUM($D$6:D263))</f>
        <v/>
      </c>
    </row>
    <row r="264">
      <c r="A264" s="15" t="n"/>
      <c r="B264" s="13" t="n"/>
      <c r="C264" s="16" t="n"/>
      <c r="D264" s="16" t="n"/>
      <c r="E264" s="23">
        <f>IF(AND(C264="",D264=""),"",$E$5+SUM($C$6:C264)-SUM($D$6:D264))</f>
        <v/>
      </c>
    </row>
    <row r="265">
      <c r="A265" s="15" t="n"/>
      <c r="B265" s="13" t="n"/>
      <c r="C265" s="16" t="n"/>
      <c r="D265" s="16" t="n"/>
      <c r="E265" s="23">
        <f>IF(AND(C265="",D265=""),"",$E$5+SUM($C$6:C265)-SUM($D$6:D265))</f>
        <v/>
      </c>
    </row>
    <row r="266">
      <c r="A266" s="15" t="n"/>
      <c r="B266" s="13" t="n"/>
      <c r="C266" s="16" t="n"/>
      <c r="D266" s="16" t="n"/>
      <c r="E266" s="23">
        <f>IF(AND(C266="",D266=""),"",$E$5+SUM($C$6:C266)-SUM($D$6:D266))</f>
        <v/>
      </c>
    </row>
    <row r="267">
      <c r="A267" s="15" t="n"/>
      <c r="B267" s="13" t="n"/>
      <c r="C267" s="16" t="n"/>
      <c r="D267" s="16" t="n"/>
      <c r="E267" s="23">
        <f>IF(AND(C267="",D267=""),"",$E$5+SUM($C$6:C267)-SUM($D$6:D267))</f>
        <v/>
      </c>
    </row>
    <row r="268">
      <c r="A268" s="15" t="n"/>
      <c r="B268" s="13" t="n"/>
      <c r="C268" s="16" t="n"/>
      <c r="D268" s="16" t="n"/>
      <c r="E268" s="23">
        <f>IF(AND(C268="",D268=""),"",$E$5+SUM($C$6:C268)-SUM($D$6:D268))</f>
        <v/>
      </c>
    </row>
    <row r="269">
      <c r="A269" s="15" t="n"/>
      <c r="B269" s="13" t="n"/>
      <c r="C269" s="16" t="n"/>
      <c r="D269" s="16" t="n"/>
      <c r="E269" s="23">
        <f>IF(AND(C269="",D269=""),"",$E$5+SUM($C$6:C269)-SUM($D$6:D269))</f>
        <v/>
      </c>
    </row>
    <row r="270">
      <c r="A270" s="15" t="n"/>
      <c r="B270" s="13" t="n"/>
      <c r="C270" s="16" t="n"/>
      <c r="D270" s="16" t="n"/>
      <c r="E270" s="23">
        <f>IF(AND(C270="",D270=""),"",$E$5+SUM($C$6:C270)-SUM($D$6:D270))</f>
        <v/>
      </c>
    </row>
    <row r="271">
      <c r="A271" s="15" t="n"/>
      <c r="B271" s="13" t="n"/>
      <c r="C271" s="16" t="n"/>
      <c r="D271" s="16" t="n"/>
      <c r="E271" s="23">
        <f>IF(AND(C271="",D271=""),"",$E$5+SUM($C$6:C271)-SUM($D$6:D271))</f>
        <v/>
      </c>
    </row>
    <row r="272">
      <c r="A272" s="15" t="n"/>
      <c r="B272" s="13" t="n"/>
      <c r="C272" s="16" t="n"/>
      <c r="D272" s="16" t="n"/>
      <c r="E272" s="23">
        <f>IF(AND(C272="",D272=""),"",$E$5+SUM($C$6:C272)-SUM($D$6:D272))</f>
        <v/>
      </c>
    </row>
    <row r="273">
      <c r="A273" s="15" t="n"/>
      <c r="B273" s="13" t="n"/>
      <c r="C273" s="16" t="n"/>
      <c r="D273" s="16" t="n"/>
      <c r="E273" s="23">
        <f>IF(AND(C273="",D273=""),"",$E$5+SUM($C$6:C273)-SUM($D$6:D273))</f>
        <v/>
      </c>
    </row>
    <row r="274">
      <c r="A274" s="15" t="n"/>
      <c r="B274" s="13" t="n"/>
      <c r="C274" s="16" t="n"/>
      <c r="D274" s="16" t="n"/>
      <c r="E274" s="23">
        <f>IF(AND(C274="",D274=""),"",$E$5+SUM($C$6:C274)-SUM($D$6:D274))</f>
        <v/>
      </c>
    </row>
    <row r="275">
      <c r="A275" s="15" t="n"/>
      <c r="B275" s="13" t="n"/>
      <c r="C275" s="16" t="n"/>
      <c r="D275" s="16" t="n"/>
      <c r="E275" s="23">
        <f>IF(AND(C275="",D275=""),"",$E$5+SUM($C$6:C275)-SUM($D$6:D275))</f>
        <v/>
      </c>
    </row>
    <row r="276">
      <c r="A276" s="15" t="n"/>
      <c r="B276" s="13" t="n"/>
      <c r="C276" s="16" t="n"/>
      <c r="D276" s="16" t="n"/>
      <c r="E276" s="23">
        <f>IF(AND(C276="",D276=""),"",$E$5+SUM($C$6:C276)-SUM($D$6:D276))</f>
        <v/>
      </c>
    </row>
    <row r="277">
      <c r="A277" s="15" t="n"/>
      <c r="B277" s="13" t="n"/>
      <c r="C277" s="16" t="n"/>
      <c r="D277" s="16" t="n"/>
      <c r="E277" s="23">
        <f>IF(AND(C277="",D277=""),"",$E$5+SUM($C$6:C277)-SUM($D$6:D277))</f>
        <v/>
      </c>
    </row>
    <row r="278">
      <c r="A278" s="15" t="n"/>
      <c r="B278" s="13" t="n"/>
      <c r="C278" s="16" t="n"/>
      <c r="D278" s="16" t="n"/>
      <c r="E278" s="23">
        <f>IF(AND(C278="",D278=""),"",$E$5+SUM($C$6:C278)-SUM($D$6:D278))</f>
        <v/>
      </c>
    </row>
    <row r="279">
      <c r="A279" s="15" t="n"/>
      <c r="B279" s="13" t="n"/>
      <c r="C279" s="16" t="n"/>
      <c r="D279" s="16" t="n"/>
      <c r="E279" s="23">
        <f>IF(AND(C279="",D279=""),"",$E$5+SUM($C$6:C279)-SUM($D$6:D279))</f>
        <v/>
      </c>
    </row>
    <row r="280">
      <c r="A280" s="15" t="n"/>
      <c r="B280" s="13" t="n"/>
      <c r="C280" s="16" t="n"/>
      <c r="D280" s="16" t="n"/>
      <c r="E280" s="23">
        <f>IF(AND(C280="",D280=""),"",$E$5+SUM($C$6:C280)-SUM($D$6:D280))</f>
        <v/>
      </c>
    </row>
    <row r="281">
      <c r="A281" s="15" t="n"/>
      <c r="B281" s="13" t="n"/>
      <c r="C281" s="16" t="n"/>
      <c r="D281" s="16" t="n"/>
      <c r="E281" s="23">
        <f>IF(AND(C281="",D281=""),"",$E$5+SUM($C$6:C281)-SUM($D$6:D281))</f>
        <v/>
      </c>
    </row>
    <row r="282">
      <c r="A282" s="15" t="n"/>
      <c r="B282" s="13" t="n"/>
      <c r="C282" s="16" t="n"/>
      <c r="D282" s="16" t="n"/>
      <c r="E282" s="23">
        <f>IF(AND(C282="",D282=""),"",$E$5+SUM($C$6:C282)-SUM($D$6:D282))</f>
        <v/>
      </c>
    </row>
    <row r="283">
      <c r="A283" s="15" t="n"/>
      <c r="B283" s="13" t="n"/>
      <c r="C283" s="16" t="n"/>
      <c r="D283" s="16" t="n"/>
      <c r="E283" s="23">
        <f>IF(AND(C283="",D283=""),"",$E$5+SUM($C$6:C283)-SUM($D$6:D283))</f>
        <v/>
      </c>
    </row>
    <row r="284">
      <c r="A284" s="15" t="n"/>
      <c r="B284" s="13" t="n"/>
      <c r="C284" s="16" t="n"/>
      <c r="D284" s="16" t="n"/>
      <c r="E284" s="23">
        <f>IF(AND(C284="",D284=""),"",$E$5+SUM($C$6:C284)-SUM($D$6:D284))</f>
        <v/>
      </c>
    </row>
    <row r="285">
      <c r="A285" s="15" t="n"/>
      <c r="B285" s="13" t="n"/>
      <c r="C285" s="16" t="n"/>
      <c r="D285" s="16" t="n"/>
      <c r="E285" s="23">
        <f>IF(AND(C285="",D285=""),"",$E$5+SUM($C$6:C285)-SUM($D$6:D285))</f>
        <v/>
      </c>
    </row>
    <row r="286">
      <c r="A286" s="15" t="n"/>
      <c r="B286" s="13" t="n"/>
      <c r="C286" s="16" t="n"/>
      <c r="D286" s="16" t="n"/>
      <c r="E286" s="23">
        <f>IF(AND(C286="",D286=""),"",$E$5+SUM($C$6:C286)-SUM($D$6:D286))</f>
        <v/>
      </c>
    </row>
    <row r="287">
      <c r="A287" s="15" t="n"/>
      <c r="B287" s="13" t="n"/>
      <c r="C287" s="16" t="n"/>
      <c r="D287" s="16" t="n"/>
      <c r="E287" s="23">
        <f>IF(AND(C287="",D287=""),"",$E$5+SUM($C$6:C287)-SUM($D$6:D287))</f>
        <v/>
      </c>
    </row>
    <row r="288">
      <c r="A288" s="15" t="n"/>
      <c r="B288" s="13" t="n"/>
      <c r="C288" s="16" t="n"/>
      <c r="D288" s="16" t="n"/>
      <c r="E288" s="23">
        <f>IF(AND(C288="",D288=""),"",$E$5+SUM($C$6:C288)-SUM($D$6:D288))</f>
        <v/>
      </c>
    </row>
    <row r="289">
      <c r="A289" s="15" t="n"/>
      <c r="B289" s="13" t="n"/>
      <c r="C289" s="16" t="n"/>
      <c r="D289" s="16" t="n"/>
      <c r="E289" s="23">
        <f>IF(AND(C289="",D289=""),"",$E$5+SUM($C$6:C289)-SUM($D$6:D289))</f>
        <v/>
      </c>
    </row>
    <row r="290">
      <c r="A290" s="15" t="n"/>
      <c r="B290" s="13" t="n"/>
      <c r="C290" s="16" t="n"/>
      <c r="D290" s="16" t="n"/>
      <c r="E290" s="23">
        <f>IF(AND(C290="",D290=""),"",$E$5+SUM($C$6:C290)-SUM($D$6:D290))</f>
        <v/>
      </c>
    </row>
    <row r="291">
      <c r="A291" s="15" t="n"/>
      <c r="B291" s="13" t="n"/>
      <c r="C291" s="16" t="n"/>
      <c r="D291" s="16" t="n"/>
      <c r="E291" s="23">
        <f>IF(AND(C291="",D291=""),"",$E$5+SUM($C$6:C291)-SUM($D$6:D291))</f>
        <v/>
      </c>
    </row>
    <row r="292">
      <c r="A292" s="15" t="n"/>
      <c r="B292" s="13" t="n"/>
      <c r="C292" s="16" t="n"/>
      <c r="D292" s="16" t="n"/>
      <c r="E292" s="23">
        <f>IF(AND(C292="",D292=""),"",$E$5+SUM($C$6:C292)-SUM($D$6:D292))</f>
        <v/>
      </c>
    </row>
    <row r="293">
      <c r="A293" s="15" t="n"/>
      <c r="B293" s="13" t="n"/>
      <c r="C293" s="16" t="n"/>
      <c r="D293" s="16" t="n"/>
      <c r="E293" s="23">
        <f>IF(AND(C293="",D293=""),"",$E$5+SUM($C$6:C293)-SUM($D$6:D293))</f>
        <v/>
      </c>
    </row>
    <row r="294">
      <c r="A294" s="15" t="n"/>
      <c r="B294" s="13" t="n"/>
      <c r="C294" s="16" t="n"/>
      <c r="D294" s="16" t="n"/>
      <c r="E294" s="23">
        <f>IF(AND(C294="",D294=""),"",$E$5+SUM($C$6:C294)-SUM($D$6:D294))</f>
        <v/>
      </c>
    </row>
    <row r="295">
      <c r="A295" s="15" t="n"/>
      <c r="B295" s="13" t="n"/>
      <c r="C295" s="16" t="n"/>
      <c r="D295" s="16" t="n"/>
      <c r="E295" s="23">
        <f>IF(AND(C295="",D295=""),"",$E$5+SUM($C$6:C295)-SUM($D$6:D295))</f>
        <v/>
      </c>
    </row>
    <row r="296">
      <c r="A296" s="15" t="n"/>
      <c r="B296" s="13" t="n"/>
      <c r="C296" s="16" t="n"/>
      <c r="D296" s="16" t="n"/>
      <c r="E296" s="23">
        <f>IF(AND(C296="",D296=""),"",$E$5+SUM($C$6:C296)-SUM($D$6:D296))</f>
        <v/>
      </c>
    </row>
    <row r="297">
      <c r="A297" s="15" t="n"/>
      <c r="B297" s="13" t="n"/>
      <c r="C297" s="16" t="n"/>
      <c r="D297" s="16" t="n"/>
      <c r="E297" s="23">
        <f>IF(AND(C297="",D297=""),"",$E$5+SUM($C$6:C297)-SUM($D$6:D297))</f>
        <v/>
      </c>
    </row>
    <row r="298">
      <c r="A298" s="15" t="n"/>
      <c r="B298" s="13" t="n"/>
      <c r="C298" s="16" t="n"/>
      <c r="D298" s="16" t="n"/>
      <c r="E298" s="23">
        <f>IF(AND(C298="",D298=""),"",$E$5+SUM($C$6:C298)-SUM($D$6:D298))</f>
        <v/>
      </c>
    </row>
    <row r="299">
      <c r="A299" s="15" t="n"/>
      <c r="B299" s="13" t="n"/>
      <c r="C299" s="16" t="n"/>
      <c r="D299" s="16" t="n"/>
      <c r="E299" s="23">
        <f>IF(AND(C299="",D299=""),"",$E$5+SUM($C$6:C299)-SUM($D$6:D299))</f>
        <v/>
      </c>
    </row>
    <row r="300">
      <c r="A300" s="15" t="n"/>
      <c r="B300" s="13" t="n"/>
      <c r="C300" s="16" t="n"/>
      <c r="D300" s="16" t="n"/>
      <c r="E300" s="23">
        <f>IF(AND(C300="",D300=""),"",$E$5+SUM($C$6:C300)-SUM($D$6:D300))</f>
        <v/>
      </c>
    </row>
    <row r="301">
      <c r="A301" s="15" t="n"/>
      <c r="B301" s="13" t="n"/>
      <c r="C301" s="16" t="n"/>
      <c r="D301" s="16" t="n"/>
      <c r="E301" s="23">
        <f>IF(AND(C301="",D301=""),"",$E$5+SUM($C$6:C301)-SUM($D$6:D301))</f>
        <v/>
      </c>
    </row>
    <row r="302">
      <c r="A302" s="15" t="n"/>
      <c r="B302" s="13" t="n"/>
      <c r="C302" s="16" t="n"/>
      <c r="D302" s="16" t="n"/>
      <c r="E302" s="23">
        <f>IF(AND(C302="",D302=""),"",$E$5+SUM($C$6:C302)-SUM($D$6:D302))</f>
        <v/>
      </c>
    </row>
    <row r="303">
      <c r="A303" s="15" t="n"/>
      <c r="B303" s="13" t="n"/>
      <c r="C303" s="16" t="n"/>
      <c r="D303" s="16" t="n"/>
      <c r="E303" s="23">
        <f>IF(AND(C303="",D303=""),"",$E$5+SUM($C$6:C303)-SUM($D$6:D303))</f>
        <v/>
      </c>
    </row>
    <row r="304">
      <c r="A304" s="15" t="n"/>
      <c r="B304" s="13" t="n"/>
      <c r="C304" s="16" t="n"/>
      <c r="D304" s="16" t="n"/>
      <c r="E304" s="23">
        <f>IF(AND(C304="",D304=""),"",$E$5+SUM($C$6:C304)-SUM($D$6:D304))</f>
        <v/>
      </c>
    </row>
    <row r="305">
      <c r="A305" s="15" t="n"/>
      <c r="B305" s="13" t="n"/>
      <c r="C305" s="16" t="n"/>
      <c r="D305" s="16" t="n"/>
      <c r="E305" s="23">
        <f>IF(AND(C305="",D305=""),"",$E$5+SUM($C$6:C305)-SUM($D$6:D305))</f>
        <v/>
      </c>
    </row>
    <row r="306">
      <c r="A306" s="15" t="n"/>
      <c r="B306" s="13" t="n"/>
      <c r="C306" s="16" t="n"/>
      <c r="D306" s="16" t="n"/>
      <c r="E306" s="23">
        <f>IF(AND(C306="",D306=""),"",$E$5+SUM($C$6:C306)-SUM($D$6:D306))</f>
        <v/>
      </c>
    </row>
    <row r="307">
      <c r="A307" s="15" t="n"/>
      <c r="B307" s="13" t="n"/>
      <c r="C307" s="16" t="n"/>
      <c r="D307" s="16" t="n"/>
      <c r="E307" s="23">
        <f>IF(AND(C307="",D307=""),"",$E$5+SUM($C$6:C307)-SUM($D$6:D307))</f>
        <v/>
      </c>
    </row>
    <row r="308">
      <c r="A308" s="15" t="n"/>
      <c r="B308" s="13" t="n"/>
      <c r="C308" s="16" t="n"/>
      <c r="D308" s="16" t="n"/>
      <c r="E308" s="23">
        <f>IF(AND(C308="",D308=""),"",$E$5+SUM($C$6:C308)-SUM($D$6:D308))</f>
        <v/>
      </c>
    </row>
    <row r="309">
      <c r="A309" s="15" t="n"/>
      <c r="B309" s="13" t="n"/>
      <c r="C309" s="16" t="n"/>
      <c r="D309" s="16" t="n"/>
      <c r="E309" s="23">
        <f>IF(AND(C309="",D309=""),"",$E$5+SUM($C$6:C309)-SUM($D$6:D309))</f>
        <v/>
      </c>
    </row>
    <row r="310">
      <c r="A310" s="15" t="n"/>
      <c r="B310" s="13" t="n"/>
      <c r="C310" s="16" t="n"/>
      <c r="D310" s="16" t="n"/>
      <c r="E310" s="23">
        <f>IF(AND(C310="",D310=""),"",$E$5+SUM($C$6:C310)-SUM($D$6:D310))</f>
        <v/>
      </c>
    </row>
    <row r="311">
      <c r="A311" s="15" t="n"/>
      <c r="B311" s="13" t="n"/>
      <c r="C311" s="16" t="n"/>
      <c r="D311" s="16" t="n"/>
      <c r="E311" s="23">
        <f>IF(AND(C311="",D311=""),"",$E$5+SUM($C$6:C311)-SUM($D$6:D311))</f>
        <v/>
      </c>
    </row>
    <row r="312">
      <c r="A312" s="15" t="n"/>
      <c r="B312" s="13" t="n"/>
      <c r="C312" s="16" t="n"/>
      <c r="D312" s="16" t="n"/>
      <c r="E312" s="23">
        <f>IF(AND(C312="",D312=""),"",$E$5+SUM($C$6:C312)-SUM($D$6:D312))</f>
        <v/>
      </c>
    </row>
    <row r="313">
      <c r="A313" s="15" t="n"/>
      <c r="B313" s="13" t="n"/>
      <c r="C313" s="16" t="n"/>
      <c r="D313" s="16" t="n"/>
      <c r="E313" s="23">
        <f>IF(AND(C313="",D313=""),"",$E$5+SUM($C$6:C313)-SUM($D$6:D313))</f>
        <v/>
      </c>
    </row>
    <row r="314">
      <c r="A314" s="15" t="n"/>
      <c r="B314" s="13" t="n"/>
      <c r="C314" s="16" t="n"/>
      <c r="D314" s="16" t="n"/>
      <c r="E314" s="23">
        <f>IF(AND(C314="",D314=""),"",$E$5+SUM($C$6:C314)-SUM($D$6:D314))</f>
        <v/>
      </c>
    </row>
    <row r="315">
      <c r="A315" s="15" t="n"/>
      <c r="B315" s="13" t="n"/>
      <c r="C315" s="16" t="n"/>
      <c r="D315" s="16" t="n"/>
      <c r="E315" s="23">
        <f>IF(AND(C315="",D315=""),"",$E$5+SUM($C$6:C315)-SUM($D$6:D315))</f>
        <v/>
      </c>
    </row>
    <row r="316">
      <c r="A316" s="15" t="n"/>
      <c r="B316" s="13" t="n"/>
      <c r="C316" s="16" t="n"/>
      <c r="D316" s="16" t="n"/>
      <c r="E316" s="23">
        <f>IF(AND(C316="",D316=""),"",$E$5+SUM($C$6:C316)-SUM($D$6:D316))</f>
        <v/>
      </c>
    </row>
    <row r="317">
      <c r="A317" s="15" t="n"/>
      <c r="B317" s="13" t="n"/>
      <c r="C317" s="16" t="n"/>
      <c r="D317" s="16" t="n"/>
      <c r="E317" s="23">
        <f>IF(AND(C317="",D317=""),"",$E$5+SUM($C$6:C317)-SUM($D$6:D317))</f>
        <v/>
      </c>
    </row>
    <row r="318">
      <c r="A318" s="15" t="n"/>
      <c r="B318" s="13" t="n"/>
      <c r="C318" s="16" t="n"/>
      <c r="D318" s="16" t="n"/>
      <c r="E318" s="23">
        <f>IF(AND(C318="",D318=""),"",$E$5+SUM($C$6:C318)-SUM($D$6:D318))</f>
        <v/>
      </c>
    </row>
    <row r="319">
      <c r="A319" s="15" t="n"/>
      <c r="B319" s="13" t="n"/>
      <c r="C319" s="16" t="n"/>
      <c r="D319" s="16" t="n"/>
      <c r="E319" s="23">
        <f>IF(AND(C319="",D319=""),"",$E$5+SUM($C$6:C319)-SUM($D$6:D319))</f>
        <v/>
      </c>
    </row>
    <row r="320">
      <c r="A320" s="15" t="n"/>
      <c r="B320" s="13" t="n"/>
      <c r="C320" s="16" t="n"/>
      <c r="D320" s="16" t="n"/>
      <c r="E320" s="23">
        <f>IF(AND(C320="",D320=""),"",$E$5+SUM($C$6:C320)-SUM($D$6:D320))</f>
        <v/>
      </c>
    </row>
    <row r="321">
      <c r="A321" s="15" t="n"/>
      <c r="B321" s="13" t="n"/>
      <c r="C321" s="16" t="n"/>
      <c r="D321" s="16" t="n"/>
      <c r="E321" s="23">
        <f>IF(AND(C321="",D321=""),"",$E$5+SUM($C$6:C321)-SUM($D$6:D321))</f>
        <v/>
      </c>
    </row>
    <row r="322">
      <c r="A322" s="15" t="n"/>
      <c r="B322" s="13" t="n"/>
      <c r="C322" s="16" t="n"/>
      <c r="D322" s="16" t="n"/>
      <c r="E322" s="23">
        <f>IF(AND(C322="",D322=""),"",$E$5+SUM($C$6:C322)-SUM($D$6:D322))</f>
        <v/>
      </c>
    </row>
    <row r="323">
      <c r="A323" s="15" t="n"/>
      <c r="B323" s="13" t="n"/>
      <c r="C323" s="16" t="n"/>
      <c r="D323" s="16" t="n"/>
      <c r="E323" s="23">
        <f>IF(AND(C323="",D323=""),"",$E$5+SUM($C$6:C323)-SUM($D$6:D323))</f>
        <v/>
      </c>
    </row>
    <row r="324">
      <c r="A324" s="15" t="n"/>
      <c r="B324" s="13" t="n"/>
      <c r="C324" s="16" t="n"/>
      <c r="D324" s="16" t="n"/>
      <c r="E324" s="23">
        <f>IF(AND(C324="",D324=""),"",$E$5+SUM($C$6:C324)-SUM($D$6:D324))</f>
        <v/>
      </c>
    </row>
    <row r="325">
      <c r="A325" s="15" t="n"/>
      <c r="B325" s="13" t="n"/>
      <c r="C325" s="16" t="n"/>
      <c r="D325" s="16" t="n"/>
      <c r="E325" s="23">
        <f>IF(AND(C325="",D325=""),"",$E$5+SUM($C$6:C325)-SUM($D$6:D325))</f>
        <v/>
      </c>
    </row>
    <row r="326">
      <c r="A326" s="15" t="n"/>
      <c r="B326" s="13" t="n"/>
      <c r="C326" s="16" t="n"/>
      <c r="D326" s="16" t="n"/>
      <c r="E326" s="23">
        <f>IF(AND(C326="",D326=""),"",$E$5+SUM($C$6:C326)-SUM($D$6:D326))</f>
        <v/>
      </c>
    </row>
    <row r="327">
      <c r="A327" s="15" t="n"/>
      <c r="B327" s="13" t="n"/>
      <c r="C327" s="16" t="n"/>
      <c r="D327" s="16" t="n"/>
      <c r="E327" s="23">
        <f>IF(AND(C327="",D327=""),"",$E$5+SUM($C$6:C327)-SUM($D$6:D327))</f>
        <v/>
      </c>
    </row>
    <row r="328">
      <c r="A328" s="15" t="n"/>
      <c r="B328" s="13" t="n"/>
      <c r="C328" s="16" t="n"/>
      <c r="D328" s="16" t="n"/>
      <c r="E328" s="23">
        <f>IF(AND(C328="",D328=""),"",$E$5+SUM($C$6:C328)-SUM($D$6:D328))</f>
        <v/>
      </c>
    </row>
    <row r="329">
      <c r="A329" s="15" t="n"/>
      <c r="B329" s="13" t="n"/>
      <c r="C329" s="16" t="n"/>
      <c r="D329" s="16" t="n"/>
      <c r="E329" s="23">
        <f>IF(AND(C329="",D329=""),"",$E$5+SUM($C$6:C329)-SUM($D$6:D329))</f>
        <v/>
      </c>
    </row>
    <row r="330">
      <c r="A330" s="15" t="n"/>
      <c r="B330" s="13" t="n"/>
      <c r="C330" s="16" t="n"/>
      <c r="D330" s="16" t="n"/>
      <c r="E330" s="23">
        <f>IF(AND(C330="",D330=""),"",$E$5+SUM($C$6:C330)-SUM($D$6:D330))</f>
        <v/>
      </c>
    </row>
    <row r="331">
      <c r="A331" s="15" t="n"/>
      <c r="B331" s="13" t="n"/>
      <c r="C331" s="16" t="n"/>
      <c r="D331" s="16" t="n"/>
      <c r="E331" s="23">
        <f>IF(AND(C331="",D331=""),"",$E$5+SUM($C$6:C331)-SUM($D$6:D331))</f>
        <v/>
      </c>
    </row>
    <row r="332">
      <c r="A332" s="15" t="n"/>
      <c r="B332" s="13" t="n"/>
      <c r="C332" s="16" t="n"/>
      <c r="D332" s="16" t="n"/>
      <c r="E332" s="23">
        <f>IF(AND(C332="",D332=""),"",$E$5+SUM($C$6:C332)-SUM($D$6:D332))</f>
        <v/>
      </c>
    </row>
    <row r="333">
      <c r="A333" s="15" t="n"/>
      <c r="B333" s="13" t="n"/>
      <c r="C333" s="16" t="n"/>
      <c r="D333" s="16" t="n"/>
      <c r="E333" s="23">
        <f>IF(AND(C333="",D333=""),"",$E$5+SUM($C$6:C333)-SUM($D$6:D333))</f>
        <v/>
      </c>
    </row>
    <row r="334">
      <c r="A334" s="15" t="n"/>
      <c r="B334" s="13" t="n"/>
      <c r="C334" s="16" t="n"/>
      <c r="D334" s="16" t="n"/>
      <c r="E334" s="23">
        <f>IF(AND(C334="",D334=""),"",$E$5+SUM($C$6:C334)-SUM($D$6:D334))</f>
        <v/>
      </c>
    </row>
    <row r="335">
      <c r="A335" s="15" t="n"/>
      <c r="B335" s="13" t="n"/>
      <c r="C335" s="16" t="n"/>
      <c r="D335" s="16" t="n"/>
      <c r="E335" s="23">
        <f>IF(AND(C335="",D335=""),"",$E$5+SUM($C$6:C335)-SUM($D$6:D335))</f>
        <v/>
      </c>
    </row>
    <row r="336">
      <c r="A336" s="15" t="n"/>
      <c r="B336" s="13" t="n"/>
      <c r="C336" s="16" t="n"/>
      <c r="D336" s="16" t="n"/>
      <c r="E336" s="23">
        <f>IF(AND(C336="",D336=""),"",$E$5+SUM($C$6:C336)-SUM($D$6:D336))</f>
        <v/>
      </c>
    </row>
    <row r="337">
      <c r="A337" s="15" t="n"/>
      <c r="B337" s="13" t="n"/>
      <c r="C337" s="16" t="n"/>
      <c r="D337" s="16" t="n"/>
      <c r="E337" s="23">
        <f>IF(AND(C337="",D337=""),"",$E$5+SUM($C$6:C337)-SUM($D$6:D337))</f>
        <v/>
      </c>
    </row>
    <row r="338">
      <c r="A338" s="15" t="n"/>
      <c r="B338" s="13" t="n"/>
      <c r="C338" s="16" t="n"/>
      <c r="D338" s="16" t="n"/>
      <c r="E338" s="23">
        <f>IF(AND(C338="",D338=""),"",$E$5+SUM($C$6:C338)-SUM($D$6:D338))</f>
        <v/>
      </c>
    </row>
    <row r="339">
      <c r="A339" s="15" t="n"/>
      <c r="B339" s="13" t="n"/>
      <c r="C339" s="16" t="n"/>
      <c r="D339" s="16" t="n"/>
      <c r="E339" s="23">
        <f>IF(AND(C339="",D339=""),"",$E$5+SUM($C$6:C339)-SUM($D$6:D339))</f>
        <v/>
      </c>
    </row>
    <row r="340">
      <c r="A340" s="15" t="n"/>
      <c r="B340" s="13" t="n"/>
      <c r="C340" s="16" t="n"/>
      <c r="D340" s="16" t="n"/>
      <c r="E340" s="23">
        <f>IF(AND(C340="",D340=""),"",$E$5+SUM($C$6:C340)-SUM($D$6:D340))</f>
        <v/>
      </c>
    </row>
    <row r="341">
      <c r="A341" s="15" t="n"/>
      <c r="B341" s="13" t="n"/>
      <c r="C341" s="16" t="n"/>
      <c r="D341" s="16" t="n"/>
      <c r="E341" s="23">
        <f>IF(AND(C341="",D341=""),"",$E$5+SUM($C$6:C341)-SUM($D$6:D341))</f>
        <v/>
      </c>
    </row>
    <row r="342">
      <c r="A342" s="15" t="n"/>
      <c r="B342" s="13" t="n"/>
      <c r="C342" s="16" t="n"/>
      <c r="D342" s="16" t="n"/>
      <c r="E342" s="23">
        <f>IF(AND(C342="",D342=""),"",$E$5+SUM($C$6:C342)-SUM($D$6:D342))</f>
        <v/>
      </c>
    </row>
    <row r="343">
      <c r="A343" s="15" t="n"/>
      <c r="B343" s="13" t="n"/>
      <c r="C343" s="16" t="n"/>
      <c r="D343" s="16" t="n"/>
      <c r="E343" s="23">
        <f>IF(AND(C343="",D343=""),"",$E$5+SUM($C$6:C343)-SUM($D$6:D343))</f>
        <v/>
      </c>
    </row>
    <row r="344">
      <c r="A344" s="15" t="n"/>
      <c r="B344" s="13" t="n"/>
      <c r="C344" s="16" t="n"/>
      <c r="D344" s="16" t="n"/>
      <c r="E344" s="23">
        <f>IF(AND(C344="",D344=""),"",$E$5+SUM($C$6:C344)-SUM($D$6:D344))</f>
        <v/>
      </c>
    </row>
    <row r="345">
      <c r="A345" s="15" t="n"/>
      <c r="B345" s="13" t="n"/>
      <c r="C345" s="16" t="n"/>
      <c r="D345" s="16" t="n"/>
      <c r="E345" s="23">
        <f>IF(AND(C345="",D345=""),"",$E$5+SUM($C$6:C345)-SUM($D$6:D345))</f>
        <v/>
      </c>
    </row>
    <row r="346">
      <c r="A346" s="15" t="n"/>
      <c r="B346" s="13" t="n"/>
      <c r="C346" s="16" t="n"/>
      <c r="D346" s="16" t="n"/>
      <c r="E346" s="23">
        <f>IF(AND(C346="",D346=""),"",$E$5+SUM($C$6:C346)-SUM($D$6:D346))</f>
        <v/>
      </c>
    </row>
    <row r="347">
      <c r="A347" s="15" t="n"/>
      <c r="B347" s="13" t="n"/>
      <c r="C347" s="16" t="n"/>
      <c r="D347" s="16" t="n"/>
      <c r="E347" s="23">
        <f>IF(AND(C347="",D347=""),"",$E$5+SUM($C$6:C347)-SUM($D$6:D347))</f>
        <v/>
      </c>
    </row>
    <row r="348">
      <c r="A348" s="15" t="n"/>
      <c r="B348" s="13" t="n"/>
      <c r="C348" s="16" t="n"/>
      <c r="D348" s="16" t="n"/>
      <c r="E348" s="23">
        <f>IF(AND(C348="",D348=""),"",$E$5+SUM($C$6:C348)-SUM($D$6:D348))</f>
        <v/>
      </c>
    </row>
    <row r="349">
      <c r="A349" s="15" t="n"/>
      <c r="B349" s="13" t="n"/>
      <c r="C349" s="16" t="n"/>
      <c r="D349" s="16" t="n"/>
      <c r="E349" s="23">
        <f>IF(AND(C349="",D349=""),"",$E$5+SUM($C$6:C349)-SUM($D$6:D349))</f>
        <v/>
      </c>
    </row>
    <row r="350">
      <c r="A350" s="15" t="n"/>
      <c r="B350" s="13" t="n"/>
      <c r="C350" s="16" t="n"/>
      <c r="D350" s="16" t="n"/>
      <c r="E350" s="23">
        <f>IF(AND(C350="",D350=""),"",$E$5+SUM($C$6:C350)-SUM($D$6:D350))</f>
        <v/>
      </c>
    </row>
    <row r="351">
      <c r="A351" s="15" t="n"/>
      <c r="B351" s="13" t="n"/>
      <c r="C351" s="16" t="n"/>
      <c r="D351" s="16" t="n"/>
      <c r="E351" s="23">
        <f>IF(AND(C351="",D351=""),"",$E$5+SUM($C$6:C351)-SUM($D$6:D351))</f>
        <v/>
      </c>
    </row>
    <row r="352">
      <c r="A352" s="15" t="n"/>
      <c r="B352" s="13" t="n"/>
      <c r="C352" s="16" t="n"/>
      <c r="D352" s="16" t="n"/>
      <c r="E352" s="23">
        <f>IF(AND(C352="",D352=""),"",$E$5+SUM($C$6:C352)-SUM($D$6:D352))</f>
        <v/>
      </c>
    </row>
    <row r="353">
      <c r="A353" s="15" t="n"/>
      <c r="B353" s="13" t="n"/>
      <c r="C353" s="16" t="n"/>
      <c r="D353" s="16" t="n"/>
      <c r="E353" s="23">
        <f>IF(AND(C353="",D353=""),"",$E$5+SUM($C$6:C353)-SUM($D$6:D353))</f>
        <v/>
      </c>
    </row>
    <row r="354">
      <c r="A354" s="15" t="n"/>
      <c r="B354" s="13" t="n"/>
      <c r="C354" s="16" t="n"/>
      <c r="D354" s="16" t="n"/>
      <c r="E354" s="23">
        <f>IF(AND(C354="",D354=""),"",$E$5+SUM($C$6:C354)-SUM($D$6:D354))</f>
        <v/>
      </c>
    </row>
    <row r="355">
      <c r="A355" s="15" t="n"/>
      <c r="B355" s="13" t="n"/>
      <c r="C355" s="16" t="n"/>
      <c r="D355" s="16" t="n"/>
      <c r="E355" s="23">
        <f>IF(AND(C355="",D355=""),"",$E$5+SUM($C$6:C355)-SUM($D$6:D355))</f>
        <v/>
      </c>
    </row>
    <row r="356">
      <c r="A356" s="15" t="n"/>
      <c r="B356" s="13" t="n"/>
      <c r="C356" s="16" t="n"/>
      <c r="D356" s="16" t="n"/>
      <c r="E356" s="23">
        <f>IF(AND(C356="",D356=""),"",$E$5+SUM($C$6:C356)-SUM($D$6:D356))</f>
        <v/>
      </c>
    </row>
    <row r="357">
      <c r="A357" s="15" t="n"/>
      <c r="B357" s="13" t="n"/>
      <c r="C357" s="16" t="n"/>
      <c r="D357" s="16" t="n"/>
      <c r="E357" s="23">
        <f>IF(AND(C357="",D357=""),"",$E$5+SUM($C$6:C357)-SUM($D$6:D357))</f>
        <v/>
      </c>
    </row>
    <row r="358">
      <c r="A358" s="15" t="n"/>
      <c r="B358" s="13" t="n"/>
      <c r="C358" s="16" t="n"/>
      <c r="D358" s="16" t="n"/>
      <c r="E358" s="23">
        <f>IF(AND(C358="",D358=""),"",$E$5+SUM($C$6:C358)-SUM($D$6:D358))</f>
        <v/>
      </c>
    </row>
    <row r="359">
      <c r="A359" s="15" t="n"/>
      <c r="B359" s="13" t="n"/>
      <c r="C359" s="16" t="n"/>
      <c r="D359" s="16" t="n"/>
      <c r="E359" s="23">
        <f>IF(AND(C359="",D359=""),"",$E$5+SUM($C$6:C359)-SUM($D$6:D359))</f>
        <v/>
      </c>
    </row>
    <row r="360">
      <c r="A360" s="15" t="n"/>
      <c r="B360" s="13" t="n"/>
      <c r="C360" s="16" t="n"/>
      <c r="D360" s="16" t="n"/>
      <c r="E360" s="23">
        <f>IF(AND(C360="",D360=""),"",$E$5+SUM($C$6:C360)-SUM($D$6:D360))</f>
        <v/>
      </c>
    </row>
    <row r="361">
      <c r="A361" s="15" t="n"/>
      <c r="B361" s="13" t="n"/>
      <c r="C361" s="16" t="n"/>
      <c r="D361" s="16" t="n"/>
      <c r="E361" s="23">
        <f>IF(AND(C361="",D361=""),"",$E$5+SUM($C$6:C361)-SUM($D$6:D361))</f>
        <v/>
      </c>
    </row>
    <row r="362">
      <c r="A362" s="15" t="n"/>
      <c r="B362" s="13" t="n"/>
      <c r="C362" s="16" t="n"/>
      <c r="D362" s="16" t="n"/>
      <c r="E362" s="23">
        <f>IF(AND(C362="",D362=""),"",$E$5+SUM($C$6:C362)-SUM($D$6:D362))</f>
        <v/>
      </c>
    </row>
    <row r="363">
      <c r="A363" s="15" t="n"/>
      <c r="B363" s="13" t="n"/>
      <c r="C363" s="16" t="n"/>
      <c r="D363" s="16" t="n"/>
      <c r="E363" s="23">
        <f>IF(AND(C363="",D363=""),"",$E$5+SUM($C$6:C363)-SUM($D$6:D363))</f>
        <v/>
      </c>
    </row>
    <row r="364">
      <c r="A364" s="15" t="n"/>
      <c r="B364" s="13" t="n"/>
      <c r="C364" s="16" t="n"/>
      <c r="D364" s="16" t="n"/>
      <c r="E364" s="23">
        <f>IF(AND(C364="",D364=""),"",$E$5+SUM($C$6:C364)-SUM($D$6:D364))</f>
        <v/>
      </c>
    </row>
    <row r="365">
      <c r="A365" s="15" t="n"/>
      <c r="B365" s="13" t="n"/>
      <c r="C365" s="16" t="n"/>
      <c r="D365" s="16" t="n"/>
      <c r="E365" s="23">
        <f>IF(AND(C365="",D365=""),"",$E$5+SUM($C$6:C365)-SUM($D$6:D365))</f>
        <v/>
      </c>
    </row>
    <row r="366">
      <c r="A366" s="15" t="n"/>
      <c r="B366" s="13" t="n"/>
      <c r="C366" s="16" t="n"/>
      <c r="D366" s="16" t="n"/>
      <c r="E366" s="23">
        <f>IF(AND(C366="",D366=""),"",$E$5+SUM($C$6:C366)-SUM($D$6:D366))</f>
        <v/>
      </c>
    </row>
    <row r="367">
      <c r="A367" s="15" t="n"/>
      <c r="B367" s="13" t="n"/>
      <c r="C367" s="16" t="n"/>
      <c r="D367" s="16" t="n"/>
      <c r="E367" s="23">
        <f>IF(AND(C367="",D367=""),"",$E$5+SUM($C$6:C367)-SUM($D$6:D367))</f>
        <v/>
      </c>
    </row>
    <row r="368">
      <c r="A368" s="15" t="n"/>
      <c r="B368" s="13" t="n"/>
      <c r="C368" s="16" t="n"/>
      <c r="D368" s="16" t="n"/>
      <c r="E368" s="23">
        <f>IF(AND(C368="",D368=""),"",$E$5+SUM($C$6:C368)-SUM($D$6:D368))</f>
        <v/>
      </c>
    </row>
    <row r="369">
      <c r="A369" s="15" t="n"/>
      <c r="B369" s="13" t="n"/>
      <c r="C369" s="16" t="n"/>
      <c r="D369" s="16" t="n"/>
      <c r="E369" s="23">
        <f>IF(AND(C369="",D369=""),"",$E$5+SUM($C$6:C369)-SUM($D$6:D369))</f>
        <v/>
      </c>
    </row>
    <row r="370">
      <c r="A370" s="15" t="n"/>
      <c r="B370" s="13" t="n"/>
      <c r="C370" s="16" t="n"/>
      <c r="D370" s="16" t="n"/>
      <c r="E370" s="23">
        <f>IF(AND(C370="",D370=""),"",$E$5+SUM($C$6:C370)-SUM($D$6:D370))</f>
        <v/>
      </c>
    </row>
    <row r="371">
      <c r="A371" s="15" t="n"/>
      <c r="B371" s="13" t="n"/>
      <c r="C371" s="16" t="n"/>
      <c r="D371" s="16" t="n"/>
      <c r="E371" s="23">
        <f>IF(AND(C371="",D371=""),"",$E$5+SUM($C$6:C371)-SUM($D$6:D371))</f>
        <v/>
      </c>
    </row>
    <row r="372">
      <c r="A372" s="15" t="n"/>
      <c r="B372" s="13" t="n"/>
      <c r="C372" s="16" t="n"/>
      <c r="D372" s="16" t="n"/>
      <c r="E372" s="23">
        <f>IF(AND(C372="",D372=""),"",$E$5+SUM($C$6:C372)-SUM($D$6:D372))</f>
        <v/>
      </c>
    </row>
    <row r="373">
      <c r="A373" s="15" t="n"/>
      <c r="B373" s="13" t="n"/>
      <c r="C373" s="16" t="n"/>
      <c r="D373" s="16" t="n"/>
      <c r="E373" s="23">
        <f>IF(AND(C373="",D373=""),"",$E$5+SUM($C$6:C373)-SUM($D$6:D373))</f>
        <v/>
      </c>
    </row>
    <row r="374">
      <c r="A374" s="15" t="n"/>
      <c r="B374" s="13" t="n"/>
      <c r="C374" s="16" t="n"/>
      <c r="D374" s="16" t="n"/>
      <c r="E374" s="23">
        <f>IF(AND(C374="",D374=""),"",$E$5+SUM($C$6:C374)-SUM($D$6:D374))</f>
        <v/>
      </c>
    </row>
    <row r="375">
      <c r="A375" s="15" t="n"/>
      <c r="B375" s="13" t="n"/>
      <c r="C375" s="16" t="n"/>
      <c r="D375" s="16" t="n"/>
      <c r="E375" s="23">
        <f>IF(AND(C375="",D375=""),"",$E$5+SUM($C$6:C375)-SUM($D$6:D375))</f>
        <v/>
      </c>
    </row>
    <row r="376">
      <c r="A376" s="15" t="n"/>
      <c r="B376" s="13" t="n"/>
      <c r="C376" s="16" t="n"/>
      <c r="D376" s="16" t="n"/>
      <c r="E376" s="23">
        <f>IF(AND(C376="",D376=""),"",$E$5+SUM($C$6:C376)-SUM($D$6:D376))</f>
        <v/>
      </c>
    </row>
    <row r="377">
      <c r="A377" s="15" t="n"/>
      <c r="B377" s="13" t="n"/>
      <c r="C377" s="16" t="n"/>
      <c r="D377" s="16" t="n"/>
      <c r="E377" s="23">
        <f>IF(AND(C377="",D377=""),"",$E$5+SUM($C$6:C377)-SUM($D$6:D377))</f>
        <v/>
      </c>
    </row>
    <row r="378">
      <c r="A378" s="15" t="n"/>
      <c r="B378" s="13" t="n"/>
      <c r="C378" s="16" t="n"/>
      <c r="D378" s="16" t="n"/>
      <c r="E378" s="23">
        <f>IF(AND(C378="",D378=""),"",$E$5+SUM($C$6:C378)-SUM($D$6:D378))</f>
        <v/>
      </c>
    </row>
    <row r="379">
      <c r="A379" s="15" t="n"/>
      <c r="B379" s="13" t="n"/>
      <c r="C379" s="16" t="n"/>
      <c r="D379" s="16" t="n"/>
      <c r="E379" s="23">
        <f>IF(AND(C379="",D379=""),"",$E$5+SUM($C$6:C379)-SUM($D$6:D379))</f>
        <v/>
      </c>
    </row>
    <row r="380">
      <c r="A380" s="15" t="n"/>
      <c r="B380" s="13" t="n"/>
      <c r="C380" s="16" t="n"/>
      <c r="D380" s="16" t="n"/>
      <c r="E380" s="23">
        <f>IF(AND(C380="",D380=""),"",$E$5+SUM($C$6:C380)-SUM($D$6:D380))</f>
        <v/>
      </c>
    </row>
    <row r="381">
      <c r="A381" s="15" t="n"/>
      <c r="B381" s="13" t="n"/>
      <c r="C381" s="16" t="n"/>
      <c r="D381" s="16" t="n"/>
      <c r="E381" s="23">
        <f>IF(AND(C381="",D381=""),"",$E$5+SUM($C$6:C381)-SUM($D$6:D381))</f>
        <v/>
      </c>
    </row>
    <row r="382">
      <c r="A382" s="15" t="n"/>
      <c r="B382" s="13" t="n"/>
      <c r="C382" s="16" t="n"/>
      <c r="D382" s="16" t="n"/>
      <c r="E382" s="23">
        <f>IF(AND(C382="",D382=""),"",$E$5+SUM($C$6:C382)-SUM($D$6:D382))</f>
        <v/>
      </c>
    </row>
    <row r="383">
      <c r="A383" s="15" t="n"/>
      <c r="B383" s="13" t="n"/>
      <c r="C383" s="16" t="n"/>
      <c r="D383" s="16" t="n"/>
      <c r="E383" s="23">
        <f>IF(AND(C383="",D383=""),"",$E$5+SUM($C$6:C383)-SUM($D$6:D383))</f>
        <v/>
      </c>
    </row>
    <row r="384">
      <c r="A384" s="15" t="n"/>
      <c r="B384" s="13" t="n"/>
      <c r="C384" s="16" t="n"/>
      <c r="D384" s="16" t="n"/>
      <c r="E384" s="23">
        <f>IF(AND(C384="",D384=""),"",$E$5+SUM($C$6:C384)-SUM($D$6:D384))</f>
        <v/>
      </c>
    </row>
    <row r="385">
      <c r="A385" s="15" t="n"/>
      <c r="B385" s="13" t="n"/>
      <c r="C385" s="16" t="n"/>
      <c r="D385" s="16" t="n"/>
      <c r="E385" s="23">
        <f>IF(AND(C385="",D385=""),"",$E$5+SUM($C$6:C385)-SUM($D$6:D385))</f>
        <v/>
      </c>
    </row>
    <row r="386">
      <c r="A386" s="15" t="n"/>
      <c r="B386" s="13" t="n"/>
      <c r="C386" s="16" t="n"/>
      <c r="D386" s="16" t="n"/>
      <c r="E386" s="23">
        <f>IF(AND(C386="",D386=""),"",$E$5+SUM($C$6:C386)-SUM($D$6:D386))</f>
        <v/>
      </c>
    </row>
    <row r="387">
      <c r="A387" s="15" t="n"/>
      <c r="B387" s="13" t="n"/>
      <c r="C387" s="16" t="n"/>
      <c r="D387" s="16" t="n"/>
      <c r="E387" s="23">
        <f>IF(AND(C387="",D387=""),"",$E$5+SUM($C$6:C387)-SUM($D$6:D387))</f>
        <v/>
      </c>
    </row>
    <row r="388">
      <c r="A388" s="15" t="n"/>
      <c r="B388" s="13" t="n"/>
      <c r="C388" s="16" t="n"/>
      <c r="D388" s="16" t="n"/>
      <c r="E388" s="23">
        <f>IF(AND(C388="",D388=""),"",$E$5+SUM($C$6:C388)-SUM($D$6:D388))</f>
        <v/>
      </c>
    </row>
    <row r="389">
      <c r="A389" s="15" t="n"/>
      <c r="B389" s="13" t="n"/>
      <c r="C389" s="16" t="n"/>
      <c r="D389" s="16" t="n"/>
      <c r="E389" s="23">
        <f>IF(AND(C389="",D389=""),"",$E$5+SUM($C$6:C389)-SUM($D$6:D389))</f>
        <v/>
      </c>
    </row>
    <row r="390">
      <c r="A390" s="15" t="n"/>
      <c r="B390" s="13" t="n"/>
      <c r="C390" s="16" t="n"/>
      <c r="D390" s="16" t="n"/>
      <c r="E390" s="23">
        <f>IF(AND(C390="",D390=""),"",$E$5+SUM($C$6:C390)-SUM($D$6:D390))</f>
        <v/>
      </c>
    </row>
    <row r="391">
      <c r="A391" s="15" t="n"/>
      <c r="B391" s="13" t="n"/>
      <c r="C391" s="16" t="n"/>
      <c r="D391" s="16" t="n"/>
      <c r="E391" s="23">
        <f>IF(AND(C391="",D391=""),"",$E$5+SUM($C$6:C391)-SUM($D$6:D391))</f>
        <v/>
      </c>
    </row>
    <row r="392">
      <c r="A392" s="15" t="n"/>
      <c r="B392" s="13" t="n"/>
      <c r="C392" s="16" t="n"/>
      <c r="D392" s="16" t="n"/>
      <c r="E392" s="23">
        <f>IF(AND(C392="",D392=""),"",$E$5+SUM($C$6:C392)-SUM($D$6:D392))</f>
        <v/>
      </c>
    </row>
    <row r="393">
      <c r="A393" s="15" t="n"/>
      <c r="B393" s="13" t="n"/>
      <c r="C393" s="16" t="n"/>
      <c r="D393" s="16" t="n"/>
      <c r="E393" s="23">
        <f>IF(AND(C393="",D393=""),"",$E$5+SUM($C$6:C393)-SUM($D$6:D393))</f>
        <v/>
      </c>
    </row>
    <row r="394">
      <c r="A394" s="15" t="n"/>
      <c r="B394" s="13" t="n"/>
      <c r="C394" s="16" t="n"/>
      <c r="D394" s="16" t="n"/>
      <c r="E394" s="23">
        <f>IF(AND(C394="",D394=""),"",$E$5+SUM($C$6:C394)-SUM($D$6:D394))</f>
        <v/>
      </c>
    </row>
    <row r="395">
      <c r="A395" s="15" t="n"/>
      <c r="B395" s="13" t="n"/>
      <c r="C395" s="16" t="n"/>
      <c r="D395" s="16" t="n"/>
      <c r="E395" s="23">
        <f>IF(AND(C395="",D395=""),"",$E$5+SUM($C$6:C395)-SUM($D$6:D395))</f>
        <v/>
      </c>
    </row>
    <row r="396">
      <c r="A396" s="15" t="n"/>
      <c r="B396" s="13" t="n"/>
      <c r="C396" s="16" t="n"/>
      <c r="D396" s="16" t="n"/>
      <c r="E396" s="23">
        <f>IF(AND(C396="",D396=""),"",$E$5+SUM($C$6:C396)-SUM($D$6:D396))</f>
        <v/>
      </c>
    </row>
    <row r="397">
      <c r="A397" s="15" t="n"/>
      <c r="B397" s="13" t="n"/>
      <c r="C397" s="16" t="n"/>
      <c r="D397" s="16" t="n"/>
      <c r="E397" s="23">
        <f>IF(AND(C397="",D397=""),"",$E$5+SUM($C$6:C397)-SUM($D$6:D397))</f>
        <v/>
      </c>
    </row>
    <row r="398">
      <c r="A398" s="15" t="n"/>
      <c r="B398" s="13" t="n"/>
      <c r="C398" s="16" t="n"/>
      <c r="D398" s="16" t="n"/>
      <c r="E398" s="23">
        <f>IF(AND(C398="",D398=""),"",$E$5+SUM($C$6:C398)-SUM($D$6:D398))</f>
        <v/>
      </c>
    </row>
    <row r="399">
      <c r="A399" s="15" t="n"/>
      <c r="B399" s="13" t="n"/>
      <c r="C399" s="16" t="n"/>
      <c r="D399" s="16" t="n"/>
      <c r="E399" s="23">
        <f>IF(AND(C399="",D399=""),"",$E$5+SUM($C$6:C399)-SUM($D$6:D399))</f>
        <v/>
      </c>
    </row>
    <row r="400">
      <c r="A400" s="15" t="n"/>
      <c r="B400" s="13" t="n"/>
      <c r="C400" s="16" t="n"/>
      <c r="D400" s="16" t="n"/>
      <c r="E400" s="23">
        <f>IF(AND(C400="",D400=""),"",$E$5+SUM($C$6:C400)-SUM($D$6:D400))</f>
        <v/>
      </c>
    </row>
    <row r="401">
      <c r="A401" s="15" t="n"/>
      <c r="B401" s="13" t="n"/>
      <c r="C401" s="16" t="n"/>
      <c r="D401" s="16" t="n"/>
      <c r="E401" s="23">
        <f>IF(AND(C401="",D401=""),"",$E$5+SUM($C$6:C401)-SUM($D$6:D401))</f>
        <v/>
      </c>
    </row>
    <row r="402">
      <c r="A402" s="15" t="n"/>
      <c r="B402" s="13" t="n"/>
      <c r="C402" s="16" t="n"/>
      <c r="D402" s="16" t="n"/>
      <c r="E402" s="23">
        <f>IF(AND(C402="",D402=""),"",$E$5+SUM($C$6:C402)-SUM($D$6:D402))</f>
        <v/>
      </c>
    </row>
    <row r="403">
      <c r="A403" s="15" t="n"/>
      <c r="B403" s="13" t="n"/>
      <c r="C403" s="16" t="n"/>
      <c r="D403" s="16" t="n"/>
      <c r="E403" s="23">
        <f>IF(AND(C403="",D403=""),"",$E$5+SUM($C$6:C403)-SUM($D$6:D403))</f>
        <v/>
      </c>
    </row>
    <row r="404">
      <c r="A404" s="15" t="n"/>
      <c r="B404" s="13" t="n"/>
      <c r="C404" s="16" t="n"/>
      <c r="D404" s="16" t="n"/>
      <c r="E404" s="23">
        <f>IF(AND(C404="",D404=""),"",$E$5+SUM($C$6:C404)-SUM($D$6:D404))</f>
        <v/>
      </c>
    </row>
    <row r="405">
      <c r="A405" s="15" t="n"/>
      <c r="B405" s="13" t="n"/>
      <c r="C405" s="16" t="n"/>
      <c r="D405" s="16" t="n"/>
      <c r="E405" s="23">
        <f>IF(AND(C405="",D405=""),"",$E$5+SUM($C$6:C405)-SUM($D$6:D405))</f>
        <v/>
      </c>
    </row>
    <row r="406">
      <c r="A406" s="15" t="n"/>
      <c r="B406" s="13" t="n"/>
      <c r="C406" s="16" t="n"/>
      <c r="D406" s="16" t="n"/>
      <c r="E406" s="23">
        <f>IF(AND(C406="",D406=""),"",$E$5+SUM($C$6:C406)-SUM($D$6:D406))</f>
        <v/>
      </c>
    </row>
    <row r="407">
      <c r="A407" s="15" t="n"/>
      <c r="B407" s="13" t="n"/>
      <c r="C407" s="16" t="n"/>
      <c r="D407" s="16" t="n"/>
      <c r="E407" s="23">
        <f>IF(AND(C407="",D407=""),"",$E$5+SUM($C$6:C407)-SUM($D$6:D407))</f>
        <v/>
      </c>
    </row>
    <row r="408">
      <c r="A408" s="15" t="n"/>
      <c r="B408" s="13" t="n"/>
      <c r="C408" s="16" t="n"/>
      <c r="D408" s="16" t="n"/>
      <c r="E408" s="23">
        <f>IF(AND(C408="",D408=""),"",$E$5+SUM($C$6:C408)-SUM($D$6:D408))</f>
        <v/>
      </c>
    </row>
    <row r="409">
      <c r="A409" s="15" t="n"/>
      <c r="B409" s="13" t="n"/>
      <c r="C409" s="16" t="n"/>
      <c r="D409" s="16" t="n"/>
      <c r="E409" s="23">
        <f>IF(AND(C409="",D409=""),"",$E$5+SUM($C$6:C409)-SUM($D$6:D409))</f>
        <v/>
      </c>
    </row>
    <row r="410">
      <c r="A410" s="15" t="n"/>
      <c r="B410" s="13" t="n"/>
      <c r="C410" s="16" t="n"/>
      <c r="D410" s="16" t="n"/>
      <c r="E410" s="23">
        <f>IF(AND(C410="",D410=""),"",$E$5+SUM($C$6:C410)-SUM($D$6:D410))</f>
        <v/>
      </c>
    </row>
    <row r="411">
      <c r="A411" s="15" t="n"/>
      <c r="B411" s="13" t="n"/>
      <c r="C411" s="16" t="n"/>
      <c r="D411" s="16" t="n"/>
      <c r="E411" s="23">
        <f>IF(AND(C411="",D411=""),"",$E$5+SUM($C$6:C411)-SUM($D$6:D411))</f>
        <v/>
      </c>
    </row>
    <row r="412">
      <c r="A412" s="15" t="n"/>
      <c r="B412" s="13" t="n"/>
      <c r="C412" s="16" t="n"/>
      <c r="D412" s="16" t="n"/>
      <c r="E412" s="23">
        <f>IF(AND(C412="",D412=""),"",$E$5+SUM($C$6:C412)-SUM($D$6:D412))</f>
        <v/>
      </c>
    </row>
    <row r="413">
      <c r="A413" s="15" t="n"/>
      <c r="B413" s="13" t="n"/>
      <c r="C413" s="16" t="n"/>
      <c r="D413" s="16" t="n"/>
      <c r="E413" s="23">
        <f>IF(AND(C413="",D413=""),"",$E$5+SUM($C$6:C413)-SUM($D$6:D413))</f>
        <v/>
      </c>
    </row>
    <row r="414">
      <c r="A414" s="15" t="n"/>
      <c r="B414" s="13" t="n"/>
      <c r="C414" s="16" t="n"/>
      <c r="D414" s="16" t="n"/>
      <c r="E414" s="23">
        <f>IF(AND(C414="",D414=""),"",$E$5+SUM($C$6:C414)-SUM($D$6:D414))</f>
        <v/>
      </c>
    </row>
    <row r="415">
      <c r="A415" s="15" t="n"/>
      <c r="B415" s="13" t="n"/>
      <c r="C415" s="16" t="n"/>
      <c r="D415" s="16" t="n"/>
      <c r="E415" s="23">
        <f>IF(AND(C415="",D415=""),"",$E$5+SUM($C$6:C415)-SUM($D$6:D415))</f>
        <v/>
      </c>
    </row>
    <row r="416">
      <c r="A416" s="15" t="n"/>
      <c r="B416" s="13" t="n"/>
      <c r="C416" s="16" t="n"/>
      <c r="D416" s="16" t="n"/>
      <c r="E416" s="23">
        <f>IF(AND(C416="",D416=""),"",$E$5+SUM($C$6:C416)-SUM($D$6:D416))</f>
        <v/>
      </c>
    </row>
    <row r="417">
      <c r="A417" s="15" t="n"/>
      <c r="B417" s="13" t="n"/>
      <c r="C417" s="16" t="n"/>
      <c r="D417" s="16" t="n"/>
      <c r="E417" s="23">
        <f>IF(AND(C417="",D417=""),"",$E$5+SUM($C$6:C417)-SUM($D$6:D417))</f>
        <v/>
      </c>
    </row>
    <row r="418">
      <c r="A418" s="15" t="n"/>
      <c r="B418" s="13" t="n"/>
      <c r="C418" s="16" t="n"/>
      <c r="D418" s="16" t="n"/>
      <c r="E418" s="23">
        <f>IF(AND(C418="",D418=""),"",$E$5+SUM($C$6:C418)-SUM($D$6:D418))</f>
        <v/>
      </c>
    </row>
    <row r="419">
      <c r="A419" s="15" t="n"/>
      <c r="B419" s="13" t="n"/>
      <c r="C419" s="16" t="n"/>
      <c r="D419" s="16" t="n"/>
      <c r="E419" s="23">
        <f>IF(AND(C419="",D419=""),"",$E$5+SUM($C$6:C419)-SUM($D$6:D419))</f>
        <v/>
      </c>
    </row>
    <row r="420">
      <c r="A420" s="15" t="n"/>
      <c r="B420" s="13" t="n"/>
      <c r="C420" s="16" t="n"/>
      <c r="D420" s="16" t="n"/>
      <c r="E420" s="23">
        <f>IF(AND(C420="",D420=""),"",$E$5+SUM($C$6:C420)-SUM($D$6:D420))</f>
        <v/>
      </c>
    </row>
    <row r="421">
      <c r="A421" s="15" t="n"/>
      <c r="B421" s="13" t="n"/>
      <c r="C421" s="16" t="n"/>
      <c r="D421" s="16" t="n"/>
      <c r="E421" s="23">
        <f>IF(AND(C421="",D421=""),"",$E$5+SUM($C$6:C421)-SUM($D$6:D421))</f>
        <v/>
      </c>
    </row>
    <row r="422">
      <c r="A422" s="15" t="n"/>
      <c r="B422" s="13" t="n"/>
      <c r="C422" s="16" t="n"/>
      <c r="D422" s="16" t="n"/>
      <c r="E422" s="23">
        <f>IF(AND(C422="",D422=""),"",$E$5+SUM($C$6:C422)-SUM($D$6:D422))</f>
        <v/>
      </c>
    </row>
    <row r="423">
      <c r="A423" s="15" t="n"/>
      <c r="B423" s="13" t="n"/>
      <c r="C423" s="16" t="n"/>
      <c r="D423" s="16" t="n"/>
      <c r="E423" s="23">
        <f>IF(AND(C423="",D423=""),"",$E$5+SUM($C$6:C423)-SUM($D$6:D423))</f>
        <v/>
      </c>
    </row>
    <row r="424">
      <c r="A424" s="15" t="n"/>
      <c r="B424" s="13" t="n"/>
      <c r="C424" s="16" t="n"/>
      <c r="D424" s="16" t="n"/>
      <c r="E424" s="23">
        <f>IF(AND(C424="",D424=""),"",$E$5+SUM($C$6:C424)-SUM($D$6:D424))</f>
        <v/>
      </c>
    </row>
    <row r="425">
      <c r="A425" s="15" t="n"/>
      <c r="B425" s="13" t="n"/>
      <c r="C425" s="16" t="n"/>
      <c r="D425" s="16" t="n"/>
      <c r="E425" s="23">
        <f>IF(AND(C425="",D425=""),"",$E$5+SUM($C$6:C425)-SUM($D$6:D425))</f>
        <v/>
      </c>
    </row>
    <row r="426">
      <c r="A426" s="15" t="n"/>
      <c r="B426" s="13" t="n"/>
      <c r="C426" s="16" t="n"/>
      <c r="D426" s="16" t="n"/>
      <c r="E426" s="23">
        <f>IF(AND(C426="",D426=""),"",$E$5+SUM($C$6:C426)-SUM($D$6:D426))</f>
        <v/>
      </c>
    </row>
    <row r="427">
      <c r="A427" s="15" t="n"/>
      <c r="B427" s="13" t="n"/>
      <c r="C427" s="16" t="n"/>
      <c r="D427" s="16" t="n"/>
      <c r="E427" s="23">
        <f>IF(AND(C427="",D427=""),"",$E$5+SUM($C$6:C427)-SUM($D$6:D427))</f>
        <v/>
      </c>
    </row>
    <row r="428">
      <c r="A428" s="15" t="n"/>
      <c r="B428" s="13" t="n"/>
      <c r="C428" s="16" t="n"/>
      <c r="D428" s="16" t="n"/>
      <c r="E428" s="23">
        <f>IF(AND(C428="",D428=""),"",$E$5+SUM($C$6:C428)-SUM($D$6:D428))</f>
        <v/>
      </c>
    </row>
    <row r="429">
      <c r="A429" s="15" t="n"/>
      <c r="B429" s="13" t="n"/>
      <c r="C429" s="16" t="n"/>
      <c r="D429" s="16" t="n"/>
      <c r="E429" s="23">
        <f>IF(AND(C429="",D429=""),"",$E$5+SUM($C$6:C429)-SUM($D$6:D429))</f>
        <v/>
      </c>
    </row>
    <row r="430">
      <c r="A430" s="15" t="n"/>
      <c r="B430" s="13" t="n"/>
      <c r="C430" s="16" t="n"/>
      <c r="D430" s="16" t="n"/>
      <c r="E430" s="23">
        <f>IF(AND(C430="",D430=""),"",$E$5+SUM($C$6:C430)-SUM($D$6:D430))</f>
        <v/>
      </c>
    </row>
    <row r="431">
      <c r="A431" s="15" t="n"/>
      <c r="B431" s="13" t="n"/>
      <c r="C431" s="16" t="n"/>
      <c r="D431" s="16" t="n"/>
      <c r="E431" s="23">
        <f>IF(AND(C431="",D431=""),"",$E$5+SUM($C$6:C431)-SUM($D$6:D431))</f>
        <v/>
      </c>
    </row>
    <row r="432">
      <c r="A432" s="15" t="n"/>
      <c r="B432" s="13" t="n"/>
      <c r="C432" s="16" t="n"/>
      <c r="D432" s="16" t="n"/>
      <c r="E432" s="23">
        <f>IF(AND(C432="",D432=""),"",$E$5+SUM($C$6:C432)-SUM($D$6:D432))</f>
        <v/>
      </c>
    </row>
    <row r="433">
      <c r="A433" s="15" t="n"/>
      <c r="B433" s="13" t="n"/>
      <c r="C433" s="16" t="n"/>
      <c r="D433" s="16" t="n"/>
      <c r="E433" s="23">
        <f>IF(AND(C433="",D433=""),"",$E$5+SUM($C$6:C433)-SUM($D$6:D433))</f>
        <v/>
      </c>
    </row>
    <row r="434">
      <c r="A434" s="15" t="n"/>
      <c r="B434" s="13" t="n"/>
      <c r="C434" s="16" t="n"/>
      <c r="D434" s="16" t="n"/>
      <c r="E434" s="23">
        <f>IF(AND(C434="",D434=""),"",$E$5+SUM($C$6:C434)-SUM($D$6:D434))</f>
        <v/>
      </c>
    </row>
    <row r="435">
      <c r="A435" s="15" t="n"/>
      <c r="B435" s="13" t="n"/>
      <c r="C435" s="16" t="n"/>
      <c r="D435" s="16" t="n"/>
      <c r="E435" s="23">
        <f>IF(AND(C435="",D435=""),"",$E$5+SUM($C$6:C435)-SUM($D$6:D435))</f>
        <v/>
      </c>
    </row>
    <row r="436">
      <c r="A436" s="15" t="n"/>
      <c r="B436" s="13" t="n"/>
      <c r="C436" s="16" t="n"/>
      <c r="D436" s="16" t="n"/>
      <c r="E436" s="23">
        <f>IF(AND(C436="",D436=""),"",$E$5+SUM($C$6:C436)-SUM($D$6:D436))</f>
        <v/>
      </c>
    </row>
    <row r="437">
      <c r="A437" s="15" t="n"/>
      <c r="B437" s="13" t="n"/>
      <c r="C437" s="16" t="n"/>
      <c r="D437" s="16" t="n"/>
      <c r="E437" s="23">
        <f>IF(AND(C437="",D437=""),"",$E$5+SUM($C$6:C437)-SUM($D$6:D437))</f>
        <v/>
      </c>
    </row>
    <row r="438">
      <c r="A438" s="15" t="n"/>
      <c r="B438" s="13" t="n"/>
      <c r="C438" s="16" t="n"/>
      <c r="D438" s="16" t="n"/>
      <c r="E438" s="23">
        <f>IF(AND(C438="",D438=""),"",$E$5+SUM($C$6:C438)-SUM($D$6:D438))</f>
        <v/>
      </c>
    </row>
    <row r="439">
      <c r="A439" s="15" t="n"/>
      <c r="B439" s="13" t="n"/>
      <c r="C439" s="16" t="n"/>
      <c r="D439" s="16" t="n"/>
      <c r="E439" s="23">
        <f>IF(AND(C439="",D439=""),"",$E$5+SUM($C$6:C439)-SUM($D$6:D439))</f>
        <v/>
      </c>
    </row>
    <row r="440">
      <c r="A440" s="15" t="n"/>
      <c r="B440" s="13" t="n"/>
      <c r="C440" s="16" t="n"/>
      <c r="D440" s="16" t="n"/>
      <c r="E440" s="23">
        <f>IF(AND(C440="",D440=""),"",$E$5+SUM($C$6:C440)-SUM($D$6:D440))</f>
        <v/>
      </c>
    </row>
    <row r="441">
      <c r="A441" s="15" t="n"/>
      <c r="B441" s="13" t="n"/>
      <c r="C441" s="16" t="n"/>
      <c r="D441" s="16" t="n"/>
      <c r="E441" s="23">
        <f>IF(AND(C441="",D441=""),"",$E$5+SUM($C$6:C441)-SUM($D$6:D441))</f>
        <v/>
      </c>
    </row>
    <row r="442">
      <c r="A442" s="15" t="n"/>
      <c r="B442" s="13" t="n"/>
      <c r="C442" s="16" t="n"/>
      <c r="D442" s="16" t="n"/>
      <c r="E442" s="23">
        <f>IF(AND(C442="",D442=""),"",$E$5+SUM($C$6:C442)-SUM($D$6:D442))</f>
        <v/>
      </c>
    </row>
    <row r="443">
      <c r="A443" s="15" t="n"/>
      <c r="B443" s="13" t="n"/>
      <c r="C443" s="16" t="n"/>
      <c r="D443" s="16" t="n"/>
      <c r="E443" s="23">
        <f>IF(AND(C443="",D443=""),"",$E$5+SUM($C$6:C443)-SUM($D$6:D443))</f>
        <v/>
      </c>
    </row>
    <row r="444">
      <c r="A444" s="15" t="n"/>
      <c r="B444" s="13" t="n"/>
      <c r="C444" s="16" t="n"/>
      <c r="D444" s="16" t="n"/>
      <c r="E444" s="23">
        <f>IF(AND(C444="",D444=""),"",$E$5+SUM($C$6:C444)-SUM($D$6:D444))</f>
        <v/>
      </c>
    </row>
    <row r="445">
      <c r="A445" s="15" t="n"/>
      <c r="B445" s="13" t="n"/>
      <c r="C445" s="16" t="n"/>
      <c r="D445" s="16" t="n"/>
      <c r="E445" s="23">
        <f>IF(AND(C445="",D445=""),"",$E$5+SUM($C$6:C445)-SUM($D$6:D445))</f>
        <v/>
      </c>
    </row>
    <row r="446">
      <c r="A446" s="15" t="n"/>
      <c r="B446" s="13" t="n"/>
      <c r="C446" s="16" t="n"/>
      <c r="D446" s="16" t="n"/>
      <c r="E446" s="23">
        <f>IF(AND(C446="",D446=""),"",$E$5+SUM($C$6:C446)-SUM($D$6:D446))</f>
        <v/>
      </c>
    </row>
    <row r="447">
      <c r="A447" s="15" t="n"/>
      <c r="B447" s="13" t="n"/>
      <c r="C447" s="16" t="n"/>
      <c r="D447" s="16" t="n"/>
      <c r="E447" s="23">
        <f>IF(AND(C447="",D447=""),"",$E$5+SUM($C$6:C447)-SUM($D$6:D447))</f>
        <v/>
      </c>
    </row>
    <row r="448">
      <c r="A448" s="15" t="n"/>
      <c r="B448" s="13" t="n"/>
      <c r="C448" s="16" t="n"/>
      <c r="D448" s="16" t="n"/>
      <c r="E448" s="23">
        <f>IF(AND(C448="",D448=""),"",$E$5+SUM($C$6:C448)-SUM($D$6:D448))</f>
        <v/>
      </c>
    </row>
    <row r="449">
      <c r="A449" s="15" t="n"/>
      <c r="B449" s="13" t="n"/>
      <c r="C449" s="16" t="n"/>
      <c r="D449" s="16" t="n"/>
      <c r="E449" s="23">
        <f>IF(AND(C449="",D449=""),"",$E$5+SUM($C$6:C449)-SUM($D$6:D449))</f>
        <v/>
      </c>
    </row>
    <row r="450">
      <c r="A450" s="15" t="n"/>
      <c r="B450" s="13" t="n"/>
      <c r="C450" s="16" t="n"/>
      <c r="D450" s="16" t="n"/>
      <c r="E450" s="23">
        <f>IF(AND(C450="",D450=""),"",$E$5+SUM($C$6:C450)-SUM($D$6:D450))</f>
        <v/>
      </c>
    </row>
    <row r="451">
      <c r="A451" s="15" t="n"/>
      <c r="B451" s="13" t="n"/>
      <c r="C451" s="16" t="n"/>
      <c r="D451" s="16" t="n"/>
      <c r="E451" s="23">
        <f>IF(AND(C451="",D451=""),"",$E$5+SUM($C$6:C451)-SUM($D$6:D451))</f>
        <v/>
      </c>
    </row>
    <row r="452">
      <c r="A452" s="15" t="n"/>
      <c r="B452" s="13" t="n"/>
      <c r="C452" s="16" t="n"/>
      <c r="D452" s="16" t="n"/>
      <c r="E452" s="23">
        <f>IF(AND(C452="",D452=""),"",$E$5+SUM($C$6:C452)-SUM($D$6:D452))</f>
        <v/>
      </c>
    </row>
    <row r="453">
      <c r="A453" s="15" t="n"/>
      <c r="B453" s="13" t="n"/>
      <c r="C453" s="16" t="n"/>
      <c r="D453" s="16" t="n"/>
      <c r="E453" s="23">
        <f>IF(AND(C453="",D453=""),"",$E$5+SUM($C$6:C453)-SUM($D$6:D453))</f>
        <v/>
      </c>
    </row>
    <row r="454">
      <c r="A454" s="15" t="n"/>
      <c r="B454" s="13" t="n"/>
      <c r="C454" s="16" t="n"/>
      <c r="D454" s="16" t="n"/>
      <c r="E454" s="23">
        <f>IF(AND(C454="",D454=""),"",$E$5+SUM($C$6:C454)-SUM($D$6:D454))</f>
        <v/>
      </c>
    </row>
    <row r="455">
      <c r="A455" s="15" t="n"/>
      <c r="B455" s="13" t="n"/>
      <c r="C455" s="16" t="n"/>
      <c r="D455" s="16" t="n"/>
      <c r="E455" s="23">
        <f>IF(AND(C455="",D455=""),"",$E$5+SUM($C$6:C455)-SUM($D$6:D455))</f>
        <v/>
      </c>
    </row>
    <row r="456">
      <c r="A456" s="15" t="n"/>
      <c r="B456" s="13" t="n"/>
      <c r="C456" s="16" t="n"/>
      <c r="D456" s="16" t="n"/>
      <c r="E456" s="23">
        <f>IF(AND(C456="",D456=""),"",$E$5+SUM($C$6:C456)-SUM($D$6:D456))</f>
        <v/>
      </c>
    </row>
    <row r="457">
      <c r="A457" s="15" t="n"/>
      <c r="B457" s="13" t="n"/>
      <c r="C457" s="16" t="n"/>
      <c r="D457" s="16" t="n"/>
      <c r="E457" s="23">
        <f>IF(AND(C457="",D457=""),"",$E$5+SUM($C$6:C457)-SUM($D$6:D457))</f>
        <v/>
      </c>
    </row>
    <row r="458">
      <c r="A458" s="15" t="n"/>
      <c r="B458" s="13" t="n"/>
      <c r="C458" s="16" t="n"/>
      <c r="D458" s="16" t="n"/>
      <c r="E458" s="23">
        <f>IF(AND(C458="",D458=""),"",$E$5+SUM($C$6:C458)-SUM($D$6:D458))</f>
        <v/>
      </c>
    </row>
    <row r="459">
      <c r="A459" s="15" t="n"/>
      <c r="B459" s="13" t="n"/>
      <c r="C459" s="16" t="n"/>
      <c r="D459" s="16" t="n"/>
      <c r="E459" s="23">
        <f>IF(AND(C459="",D459=""),"",$E$5+SUM($C$6:C459)-SUM($D$6:D459))</f>
        <v/>
      </c>
    </row>
    <row r="460">
      <c r="A460" s="15" t="n"/>
      <c r="B460" s="13" t="n"/>
      <c r="C460" s="16" t="n"/>
      <c r="D460" s="16" t="n"/>
      <c r="E460" s="23">
        <f>IF(AND(C460="",D460=""),"",$E$5+SUM($C$6:C460)-SUM($D$6:D460))</f>
        <v/>
      </c>
    </row>
    <row r="461">
      <c r="A461" s="15" t="n"/>
      <c r="B461" s="13" t="n"/>
      <c r="C461" s="16" t="n"/>
      <c r="D461" s="16" t="n"/>
      <c r="E461" s="23">
        <f>IF(AND(C461="",D461=""),"",$E$5+SUM($C$6:C461)-SUM($D$6:D461))</f>
        <v/>
      </c>
    </row>
    <row r="462">
      <c r="A462" s="15" t="n"/>
      <c r="B462" s="13" t="n"/>
      <c r="C462" s="16" t="n"/>
      <c r="D462" s="16" t="n"/>
      <c r="E462" s="23">
        <f>IF(AND(C462="",D462=""),"",$E$5+SUM($C$6:C462)-SUM($D$6:D462))</f>
        <v/>
      </c>
    </row>
    <row r="463">
      <c r="A463" s="15" t="n"/>
      <c r="B463" s="13" t="n"/>
      <c r="C463" s="16" t="n"/>
      <c r="D463" s="16" t="n"/>
      <c r="E463" s="23">
        <f>IF(AND(C463="",D463=""),"",$E$5+SUM($C$6:C463)-SUM($D$6:D463))</f>
        <v/>
      </c>
    </row>
    <row r="464">
      <c r="A464" s="15" t="n"/>
      <c r="B464" s="13" t="n"/>
      <c r="C464" s="16" t="n"/>
      <c r="D464" s="16" t="n"/>
      <c r="E464" s="23">
        <f>IF(AND(C464="",D464=""),"",$E$5+SUM($C$6:C464)-SUM($D$6:D464))</f>
        <v/>
      </c>
    </row>
    <row r="465">
      <c r="A465" s="15" t="n"/>
      <c r="B465" s="13" t="n"/>
      <c r="C465" s="16" t="n"/>
      <c r="D465" s="16" t="n"/>
      <c r="E465" s="23">
        <f>IF(AND(C465="",D465=""),"",$E$5+SUM($C$6:C465)-SUM($D$6:D465))</f>
        <v/>
      </c>
    </row>
    <row r="466">
      <c r="A466" s="15" t="n"/>
      <c r="B466" s="13" t="n"/>
      <c r="C466" s="16" t="n"/>
      <c r="D466" s="16" t="n"/>
      <c r="E466" s="23">
        <f>IF(AND(C466="",D466=""),"",$E$5+SUM($C$6:C466)-SUM($D$6:D466))</f>
        <v/>
      </c>
    </row>
    <row r="467">
      <c r="A467" s="15" t="n"/>
      <c r="B467" s="13" t="n"/>
      <c r="C467" s="16" t="n"/>
      <c r="D467" s="16" t="n"/>
      <c r="E467" s="23">
        <f>IF(AND(C467="",D467=""),"",$E$5+SUM($C$6:C467)-SUM($D$6:D467))</f>
        <v/>
      </c>
    </row>
    <row r="468">
      <c r="A468" s="15" t="n"/>
      <c r="B468" s="13" t="n"/>
      <c r="C468" s="16" t="n"/>
      <c r="D468" s="16" t="n"/>
      <c r="E468" s="23">
        <f>IF(AND(C468="",D468=""),"",$E$5+SUM($C$6:C468)-SUM($D$6:D468))</f>
        <v/>
      </c>
    </row>
    <row r="469">
      <c r="A469" s="15" t="n"/>
      <c r="B469" s="13" t="n"/>
      <c r="C469" s="16" t="n"/>
      <c r="D469" s="16" t="n"/>
      <c r="E469" s="23">
        <f>IF(AND(C469="",D469=""),"",$E$5+SUM($C$6:C469)-SUM($D$6:D469))</f>
        <v/>
      </c>
    </row>
    <row r="470">
      <c r="A470" s="15" t="n"/>
      <c r="B470" s="13" t="n"/>
      <c r="C470" s="16" t="n"/>
      <c r="D470" s="16" t="n"/>
      <c r="E470" s="23">
        <f>IF(AND(C470="",D470=""),"",$E$5+SUM($C$6:C470)-SUM($D$6:D470))</f>
        <v/>
      </c>
    </row>
    <row r="471">
      <c r="A471" s="15" t="n"/>
      <c r="B471" s="13" t="n"/>
      <c r="C471" s="16" t="n"/>
      <c r="D471" s="16" t="n"/>
      <c r="E471" s="23">
        <f>IF(AND(C471="",D471=""),"",$E$5+SUM($C$6:C471)-SUM($D$6:D471))</f>
        <v/>
      </c>
    </row>
    <row r="472">
      <c r="A472" s="15" t="n"/>
      <c r="B472" s="13" t="n"/>
      <c r="C472" s="16" t="n"/>
      <c r="D472" s="16" t="n"/>
      <c r="E472" s="23">
        <f>IF(AND(C472="",D472=""),"",$E$5+SUM($C$6:C472)-SUM($D$6:D472))</f>
        <v/>
      </c>
    </row>
    <row r="473">
      <c r="A473" s="15" t="n"/>
      <c r="B473" s="13" t="n"/>
      <c r="C473" s="16" t="n"/>
      <c r="D473" s="16" t="n"/>
      <c r="E473" s="23">
        <f>IF(AND(C473="",D473=""),"",$E$5+SUM($C$6:C473)-SUM($D$6:D473))</f>
        <v/>
      </c>
    </row>
    <row r="474">
      <c r="A474" s="15" t="n"/>
      <c r="B474" s="13" t="n"/>
      <c r="C474" s="16" t="n"/>
      <c r="D474" s="16" t="n"/>
      <c r="E474" s="23">
        <f>IF(AND(C474="",D474=""),"",$E$5+SUM($C$6:C474)-SUM($D$6:D474))</f>
        <v/>
      </c>
    </row>
    <row r="475">
      <c r="A475" s="15" t="n"/>
      <c r="B475" s="13" t="n"/>
      <c r="C475" s="16" t="n"/>
      <c r="D475" s="16" t="n"/>
      <c r="E475" s="23">
        <f>IF(AND(C475="",D475=""),"",$E$5+SUM($C$6:C475)-SUM($D$6:D475))</f>
        <v/>
      </c>
    </row>
    <row r="476">
      <c r="A476" s="15" t="n"/>
      <c r="B476" s="13" t="n"/>
      <c r="C476" s="16" t="n"/>
      <c r="D476" s="16" t="n"/>
      <c r="E476" s="23">
        <f>IF(AND(C476="",D476=""),"",$E$5+SUM($C$6:C476)-SUM($D$6:D476))</f>
        <v/>
      </c>
    </row>
    <row r="477">
      <c r="A477" s="15" t="n"/>
      <c r="B477" s="13" t="n"/>
      <c r="C477" s="16" t="n"/>
      <c r="D477" s="16" t="n"/>
      <c r="E477" s="23">
        <f>IF(AND(C477="",D477=""),"",$E$5+SUM($C$6:C477)-SUM($D$6:D477))</f>
        <v/>
      </c>
    </row>
    <row r="478">
      <c r="A478" s="15" t="n"/>
      <c r="B478" s="13" t="n"/>
      <c r="C478" s="16" t="n"/>
      <c r="D478" s="16" t="n"/>
      <c r="E478" s="23">
        <f>IF(AND(C478="",D478=""),"",$E$5+SUM($C$6:C478)-SUM($D$6:D478))</f>
        <v/>
      </c>
    </row>
    <row r="479">
      <c r="A479" s="15" t="n"/>
      <c r="B479" s="13" t="n"/>
      <c r="C479" s="16" t="n"/>
      <c r="D479" s="16" t="n"/>
      <c r="E479" s="23">
        <f>IF(AND(C479="",D479=""),"",$E$5+SUM($C$6:C479)-SUM($D$6:D479))</f>
        <v/>
      </c>
    </row>
    <row r="480">
      <c r="A480" s="15" t="n"/>
      <c r="B480" s="13" t="n"/>
      <c r="C480" s="16" t="n"/>
      <c r="D480" s="16" t="n"/>
      <c r="E480" s="23">
        <f>IF(AND(C480="",D480=""),"",$E$5+SUM($C$6:C480)-SUM($D$6:D480))</f>
        <v/>
      </c>
    </row>
    <row r="481">
      <c r="A481" s="15" t="n"/>
      <c r="B481" s="13" t="n"/>
      <c r="C481" s="16" t="n"/>
      <c r="D481" s="16" t="n"/>
      <c r="E481" s="23">
        <f>IF(AND(C481="",D481=""),"",$E$5+SUM($C$6:C481)-SUM($D$6:D481))</f>
        <v/>
      </c>
    </row>
    <row r="482">
      <c r="A482" s="15" t="n"/>
      <c r="B482" s="13" t="n"/>
      <c r="C482" s="16" t="n"/>
      <c r="D482" s="16" t="n"/>
      <c r="E482" s="23">
        <f>IF(AND(C482="",D482=""),"",$E$5+SUM($C$6:C482)-SUM($D$6:D482))</f>
        <v/>
      </c>
    </row>
    <row r="483">
      <c r="A483" s="15" t="n"/>
      <c r="B483" s="13" t="n"/>
      <c r="C483" s="16" t="n"/>
      <c r="D483" s="16" t="n"/>
      <c r="E483" s="23">
        <f>IF(AND(C483="",D483=""),"",$E$5+SUM($C$6:C483)-SUM($D$6:D483))</f>
        <v/>
      </c>
    </row>
    <row r="484">
      <c r="A484" s="15" t="n"/>
      <c r="B484" s="13" t="n"/>
      <c r="C484" s="16" t="n"/>
      <c r="D484" s="16" t="n"/>
      <c r="E484" s="23">
        <f>IF(AND(C484="",D484=""),"",$E$5+SUM($C$6:C484)-SUM($D$6:D484))</f>
        <v/>
      </c>
    </row>
    <row r="485">
      <c r="A485" s="15" t="n"/>
      <c r="B485" s="13" t="n"/>
      <c r="C485" s="16" t="n"/>
      <c r="D485" s="16" t="n"/>
      <c r="E485" s="23">
        <f>IF(AND(C485="",D485=""),"",$E$5+SUM($C$6:C485)-SUM($D$6:D485))</f>
        <v/>
      </c>
    </row>
    <row r="486">
      <c r="A486" s="15" t="n"/>
      <c r="B486" s="13" t="n"/>
      <c r="C486" s="16" t="n"/>
      <c r="D486" s="16" t="n"/>
      <c r="E486" s="23">
        <f>IF(AND(C486="",D486=""),"",$E$5+SUM($C$6:C486)-SUM($D$6:D486))</f>
        <v/>
      </c>
    </row>
    <row r="487">
      <c r="A487" s="15" t="n"/>
      <c r="B487" s="13" t="n"/>
      <c r="C487" s="16" t="n"/>
      <c r="D487" s="16" t="n"/>
      <c r="E487" s="23">
        <f>IF(AND(C487="",D487=""),"",$E$5+SUM($C$6:C487)-SUM($D$6:D487))</f>
        <v/>
      </c>
    </row>
    <row r="488">
      <c r="A488" s="15" t="n"/>
      <c r="B488" s="13" t="n"/>
      <c r="C488" s="16" t="n"/>
      <c r="D488" s="16" t="n"/>
      <c r="E488" s="23">
        <f>IF(AND(C488="",D488=""),"",$E$5+SUM($C$6:C488)-SUM($D$6:D488))</f>
        <v/>
      </c>
    </row>
    <row r="489">
      <c r="A489" s="15" t="n"/>
      <c r="B489" s="13" t="n"/>
      <c r="C489" s="16" t="n"/>
      <c r="D489" s="16" t="n"/>
      <c r="E489" s="23">
        <f>IF(AND(C489="",D489=""),"",$E$5+SUM($C$6:C489)-SUM($D$6:D489))</f>
        <v/>
      </c>
    </row>
    <row r="490">
      <c r="A490" s="15" t="n"/>
      <c r="B490" s="13" t="n"/>
      <c r="C490" s="16" t="n"/>
      <c r="D490" s="16" t="n"/>
      <c r="E490" s="23">
        <f>IF(AND(C490="",D490=""),"",$E$5+SUM($C$6:C490)-SUM($D$6:D490))</f>
        <v/>
      </c>
    </row>
    <row r="491">
      <c r="A491" s="15" t="n"/>
      <c r="B491" s="13" t="n"/>
      <c r="C491" s="16" t="n"/>
      <c r="D491" s="16" t="n"/>
      <c r="E491" s="23">
        <f>IF(AND(C491="",D491=""),"",$E$5+SUM($C$6:C491)-SUM($D$6:D491))</f>
        <v/>
      </c>
    </row>
    <row r="492">
      <c r="A492" s="15" t="n"/>
      <c r="B492" s="13" t="n"/>
      <c r="C492" s="16" t="n"/>
      <c r="D492" s="16" t="n"/>
      <c r="E492" s="23">
        <f>IF(AND(C492="",D492=""),"",$E$5+SUM($C$6:C492)-SUM($D$6:D492))</f>
        <v/>
      </c>
    </row>
    <row r="493">
      <c r="A493" s="15" t="n"/>
      <c r="B493" s="13" t="n"/>
      <c r="C493" s="16" t="n"/>
      <c r="D493" s="16" t="n"/>
      <c r="E493" s="23">
        <f>IF(AND(C493="",D493=""),"",$E$5+SUM($C$6:C493)-SUM($D$6:D493))</f>
        <v/>
      </c>
    </row>
    <row r="494">
      <c r="A494" s="15" t="n"/>
      <c r="B494" s="13" t="n"/>
      <c r="C494" s="16" t="n"/>
      <c r="D494" s="16" t="n"/>
      <c r="E494" s="23">
        <f>IF(AND(C494="",D494=""),"",$E$5+SUM($C$6:C494)-SUM($D$6:D494))</f>
        <v/>
      </c>
    </row>
    <row r="495">
      <c r="A495" s="15" t="n"/>
      <c r="B495" s="13" t="n"/>
      <c r="C495" s="16" t="n"/>
      <c r="D495" s="16" t="n"/>
      <c r="E495" s="23">
        <f>IF(AND(C495="",D495=""),"",$E$5+SUM($C$6:C495)-SUM($D$6:D495))</f>
        <v/>
      </c>
    </row>
    <row r="496">
      <c r="A496" s="15" t="n"/>
      <c r="B496" s="13" t="n"/>
      <c r="C496" s="16" t="n"/>
      <c r="D496" s="16" t="n"/>
      <c r="E496" s="23">
        <f>IF(AND(C496="",D496=""),"",$E$5+SUM($C$6:C496)-SUM($D$6:D496))</f>
        <v/>
      </c>
    </row>
    <row r="497">
      <c r="A497" s="15" t="n"/>
      <c r="B497" s="13" t="n"/>
      <c r="C497" s="16" t="n"/>
      <c r="D497" s="16" t="n"/>
      <c r="E497" s="23">
        <f>IF(AND(C497="",D497=""),"",$E$5+SUM($C$6:C497)-SUM($D$6:D497))</f>
        <v/>
      </c>
    </row>
    <row r="498">
      <c r="A498" s="15" t="n"/>
      <c r="B498" s="13" t="n"/>
      <c r="C498" s="16" t="n"/>
      <c r="D498" s="16" t="n"/>
      <c r="E498" s="23">
        <f>IF(AND(C498="",D498=""),"",$E$5+SUM($C$6:C498)-SUM($D$6:D498))</f>
        <v/>
      </c>
    </row>
    <row r="499">
      <c r="A499" s="15" t="n"/>
      <c r="B499" s="13" t="n"/>
      <c r="C499" s="16" t="n"/>
      <c r="D499" s="16" t="n"/>
      <c r="E499" s="23">
        <f>IF(AND(C499="",D499=""),"",$E$5+SUM($C$6:C499)-SUM($D$6:D499))</f>
        <v/>
      </c>
    </row>
    <row r="500">
      <c r="A500" s="15" t="n"/>
      <c r="B500" s="13" t="n"/>
      <c r="C500" s="16" t="n"/>
      <c r="D500" s="16" t="n"/>
      <c r="E500" s="23">
        <f>IF(AND(C500="",D500=""),"",$E$5+SUM($C$6:C500)-SUM($D$6:D500))</f>
        <v/>
      </c>
    </row>
    <row r="501">
      <c r="A501" s="15" t="n"/>
      <c r="B501" s="13" t="n"/>
      <c r="C501" s="16" t="n"/>
      <c r="D501" s="16" t="n"/>
      <c r="E501" s="23">
        <f>IF(AND(C501="",D501=""),"",$E$5+SUM($C$6:C501)-SUM($D$6:D501))</f>
        <v/>
      </c>
    </row>
    <row r="502">
      <c r="A502" s="15" t="n"/>
      <c r="B502" s="13" t="n"/>
      <c r="C502" s="16" t="n"/>
      <c r="D502" s="16" t="n"/>
      <c r="E502" s="23">
        <f>IF(AND(C502="",D502=""),"",$E$5+SUM($C$6:C502)-SUM($D$6:D502))</f>
        <v/>
      </c>
    </row>
    <row r="503">
      <c r="A503" s="15" t="n"/>
      <c r="B503" s="13" t="n"/>
      <c r="C503" s="16" t="n"/>
      <c r="D503" s="16" t="n"/>
      <c r="E503" s="23">
        <f>IF(AND(C503="",D503=""),"",$E$5+SUM($C$6:C503)-SUM($D$6:D503))</f>
        <v/>
      </c>
    </row>
    <row r="504">
      <c r="A504" s="15" t="n"/>
      <c r="B504" s="13" t="n"/>
      <c r="C504" s="16" t="n"/>
      <c r="D504" s="16" t="n"/>
      <c r="E504" s="23">
        <f>IF(AND(C504="",D504=""),"",$E$5+SUM($C$6:C504)-SUM($D$6:D504))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2">
    <dataValidation sqref="A5:A504" showDropDown="0" showInputMessage="0" showErrorMessage="1" allowBlank="1" errorTitle="Fecha" error="Escribe una fecha con día, mes y año." type="date" operator="greaterThan">
      <formula1>36526</formula1>
    </dataValidation>
    <dataValidation sqref="C6:D504 E5" showDropDown="0" showInputMessage="0" showErrorMessage="1" allowBlank="1" errorTitle="Monto" error="Escribe un monto en pesos, sin signo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4" customWidth="1" min="3" max="3"/>
    <col width="10" customWidth="1" min="4" max="4"/>
  </cols>
  <sheetData>
    <row r="1">
      <c r="A1" s="1" t="inlineStr">
        <is>
          <t>Por pagar</t>
        </is>
      </c>
    </row>
    <row r="2">
      <c r="A2" s="2" t="inlineStr">
        <is>
          <t>Datos de ejemplo: bórralos y escribe los tuyos en las celdas celestes (arriendo, sueldos, F29, proveedores…).</t>
        </is>
      </c>
    </row>
    <row r="4" ht="30" customHeight="1">
      <c r="A4" s="12" t="inlineStr">
        <is>
          <t>Vence</t>
        </is>
      </c>
      <c r="B4" s="12" t="inlineStr">
        <is>
          <t>Detalle</t>
        </is>
      </c>
      <c r="C4" s="12" t="inlineStr">
        <is>
          <t>Monto</t>
        </is>
      </c>
      <c r="D4" s="12" t="inlineStr">
        <is>
          <t>¿Pagado?</t>
        </is>
      </c>
    </row>
    <row r="5">
      <c r="A5" s="15">
        <f>TODAY()-3</f>
        <v/>
      </c>
      <c r="B5" s="13" t="inlineStr">
        <is>
          <t>Proveedor de insumos</t>
        </is>
      </c>
      <c r="C5" s="16" t="n">
        <v>480000</v>
      </c>
      <c r="D5" s="17" t="inlineStr">
        <is>
          <t>Sí</t>
        </is>
      </c>
    </row>
    <row r="6">
      <c r="A6" s="15">
        <f>TODAY()+6</f>
        <v/>
      </c>
      <c r="B6" s="13" t="inlineStr">
        <is>
          <t>F29 del mes</t>
        </is>
      </c>
      <c r="C6" s="16" t="n">
        <v>410000</v>
      </c>
      <c r="D6" s="17" t="inlineStr">
        <is>
          <t>No</t>
        </is>
      </c>
    </row>
    <row r="7">
      <c r="A7" s="15">
        <f>TODAY()+18</f>
        <v/>
      </c>
      <c r="B7" s="13" t="inlineStr">
        <is>
          <t>Arriendo del local</t>
        </is>
      </c>
      <c r="C7" s="16" t="n">
        <v>650000</v>
      </c>
      <c r="D7" s="17" t="inlineStr">
        <is>
          <t>No</t>
        </is>
      </c>
    </row>
    <row r="8">
      <c r="A8" s="15">
        <f>TODAY()+23</f>
        <v/>
      </c>
      <c r="B8" s="13" t="inlineStr">
        <is>
          <t>Sueldos</t>
        </is>
      </c>
      <c r="C8" s="16" t="n">
        <v>1400000</v>
      </c>
      <c r="D8" s="17" t="inlineStr">
        <is>
          <t>No</t>
        </is>
      </c>
    </row>
    <row r="9">
      <c r="A9" s="15" t="n"/>
      <c r="B9" s="13" t="n"/>
      <c r="C9" s="16" t="n"/>
      <c r="D9" s="17" t="n"/>
    </row>
    <row r="10">
      <c r="A10" s="15" t="n"/>
      <c r="B10" s="13" t="n"/>
      <c r="C10" s="16" t="n"/>
      <c r="D10" s="17" t="n"/>
    </row>
    <row r="11">
      <c r="A11" s="15" t="n"/>
      <c r="B11" s="13" t="n"/>
      <c r="C11" s="16" t="n"/>
      <c r="D11" s="17" t="n"/>
    </row>
    <row r="12">
      <c r="A12" s="15" t="n"/>
      <c r="B12" s="13" t="n"/>
      <c r="C12" s="16" t="n"/>
      <c r="D12" s="17" t="n"/>
    </row>
    <row r="13">
      <c r="A13" s="15" t="n"/>
      <c r="B13" s="13" t="n"/>
      <c r="C13" s="16" t="n"/>
      <c r="D13" s="17" t="n"/>
    </row>
    <row r="14">
      <c r="A14" s="15" t="n"/>
      <c r="B14" s="13" t="n"/>
      <c r="C14" s="16" t="n"/>
      <c r="D14" s="17" t="n"/>
    </row>
    <row r="15">
      <c r="A15" s="15" t="n"/>
      <c r="B15" s="13" t="n"/>
      <c r="C15" s="16" t="n"/>
      <c r="D15" s="17" t="n"/>
    </row>
    <row r="16">
      <c r="A16" s="15" t="n"/>
      <c r="B16" s="13" t="n"/>
      <c r="C16" s="16" t="n"/>
      <c r="D16" s="17" t="n"/>
    </row>
    <row r="17">
      <c r="A17" s="15" t="n"/>
      <c r="B17" s="13" t="n"/>
      <c r="C17" s="16" t="n"/>
      <c r="D17" s="17" t="n"/>
    </row>
    <row r="18">
      <c r="A18" s="15" t="n"/>
      <c r="B18" s="13" t="n"/>
      <c r="C18" s="16" t="n"/>
      <c r="D18" s="17" t="n"/>
    </row>
    <row r="19">
      <c r="A19" s="15" t="n"/>
      <c r="B19" s="13" t="n"/>
      <c r="C19" s="16" t="n"/>
      <c r="D19" s="17" t="n"/>
    </row>
    <row r="20">
      <c r="A20" s="15" t="n"/>
      <c r="B20" s="13" t="n"/>
      <c r="C20" s="16" t="n"/>
      <c r="D20" s="17" t="n"/>
    </row>
    <row r="21">
      <c r="A21" s="15" t="n"/>
      <c r="B21" s="13" t="n"/>
      <c r="C21" s="16" t="n"/>
      <c r="D21" s="17" t="n"/>
    </row>
    <row r="22">
      <c r="A22" s="15" t="n"/>
      <c r="B22" s="13" t="n"/>
      <c r="C22" s="16" t="n"/>
      <c r="D22" s="17" t="n"/>
    </row>
    <row r="23">
      <c r="A23" s="15" t="n"/>
      <c r="B23" s="13" t="n"/>
      <c r="C23" s="16" t="n"/>
      <c r="D23" s="17" t="n"/>
    </row>
    <row r="24">
      <c r="A24" s="15" t="n"/>
      <c r="B24" s="13" t="n"/>
      <c r="C24" s="16" t="n"/>
      <c r="D24" s="17" t="n"/>
    </row>
    <row r="25">
      <c r="A25" s="15" t="n"/>
      <c r="B25" s="13" t="n"/>
      <c r="C25" s="16" t="n"/>
      <c r="D25" s="17" t="n"/>
    </row>
    <row r="26">
      <c r="A26" s="15" t="n"/>
      <c r="B26" s="13" t="n"/>
      <c r="C26" s="16" t="n"/>
      <c r="D26" s="17" t="n"/>
    </row>
    <row r="27">
      <c r="A27" s="15" t="n"/>
      <c r="B27" s="13" t="n"/>
      <c r="C27" s="16" t="n"/>
      <c r="D27" s="17" t="n"/>
    </row>
    <row r="28">
      <c r="A28" s="15" t="n"/>
      <c r="B28" s="13" t="n"/>
      <c r="C28" s="16" t="n"/>
      <c r="D28" s="17" t="n"/>
    </row>
    <row r="29">
      <c r="A29" s="15" t="n"/>
      <c r="B29" s="13" t="n"/>
      <c r="C29" s="16" t="n"/>
      <c r="D29" s="17" t="n"/>
    </row>
    <row r="30">
      <c r="A30" s="15" t="n"/>
      <c r="B30" s="13" t="n"/>
      <c r="C30" s="16" t="n"/>
      <c r="D30" s="17" t="n"/>
    </row>
    <row r="31">
      <c r="A31" s="15" t="n"/>
      <c r="B31" s="13" t="n"/>
      <c r="C31" s="16" t="n"/>
      <c r="D31" s="17" t="n"/>
    </row>
    <row r="32">
      <c r="A32" s="15" t="n"/>
      <c r="B32" s="13" t="n"/>
      <c r="C32" s="16" t="n"/>
      <c r="D32" s="17" t="n"/>
    </row>
    <row r="33">
      <c r="A33" s="15" t="n"/>
      <c r="B33" s="13" t="n"/>
      <c r="C33" s="16" t="n"/>
      <c r="D33" s="17" t="n"/>
    </row>
    <row r="34">
      <c r="A34" s="15" t="n"/>
      <c r="B34" s="13" t="n"/>
      <c r="C34" s="16" t="n"/>
      <c r="D34" s="17" t="n"/>
    </row>
    <row r="35">
      <c r="A35" s="15" t="n"/>
      <c r="B35" s="13" t="n"/>
      <c r="C35" s="16" t="n"/>
      <c r="D35" s="17" t="n"/>
    </row>
    <row r="36">
      <c r="A36" s="15" t="n"/>
      <c r="B36" s="13" t="n"/>
      <c r="C36" s="16" t="n"/>
      <c r="D36" s="17" t="n"/>
    </row>
    <row r="37">
      <c r="A37" s="15" t="n"/>
      <c r="B37" s="13" t="n"/>
      <c r="C37" s="16" t="n"/>
      <c r="D37" s="17" t="n"/>
    </row>
    <row r="38">
      <c r="A38" s="15" t="n"/>
      <c r="B38" s="13" t="n"/>
      <c r="C38" s="16" t="n"/>
      <c r="D38" s="17" t="n"/>
    </row>
    <row r="39">
      <c r="A39" s="15" t="n"/>
      <c r="B39" s="13" t="n"/>
      <c r="C39" s="16" t="n"/>
      <c r="D39" s="17" t="n"/>
    </row>
    <row r="40">
      <c r="A40" s="15" t="n"/>
      <c r="B40" s="13" t="n"/>
      <c r="C40" s="16" t="n"/>
      <c r="D40" s="17" t="n"/>
    </row>
    <row r="41">
      <c r="A41" s="15" t="n"/>
      <c r="B41" s="13" t="n"/>
      <c r="C41" s="16" t="n"/>
      <c r="D41" s="17" t="n"/>
    </row>
    <row r="42">
      <c r="A42" s="15" t="n"/>
      <c r="B42" s="13" t="n"/>
      <c r="C42" s="16" t="n"/>
      <c r="D42" s="17" t="n"/>
    </row>
    <row r="43">
      <c r="A43" s="15" t="n"/>
      <c r="B43" s="13" t="n"/>
      <c r="C43" s="16" t="n"/>
      <c r="D43" s="17" t="n"/>
    </row>
    <row r="44">
      <c r="A44" s="15" t="n"/>
      <c r="B44" s="13" t="n"/>
      <c r="C44" s="16" t="n"/>
      <c r="D44" s="17" t="n"/>
    </row>
    <row r="45">
      <c r="A45" s="15" t="n"/>
      <c r="B45" s="13" t="n"/>
      <c r="C45" s="16" t="n"/>
      <c r="D45" s="17" t="n"/>
    </row>
    <row r="46">
      <c r="A46" s="15" t="n"/>
      <c r="B46" s="13" t="n"/>
      <c r="C46" s="16" t="n"/>
      <c r="D46" s="17" t="n"/>
    </row>
    <row r="47">
      <c r="A47" s="15" t="n"/>
      <c r="B47" s="13" t="n"/>
      <c r="C47" s="16" t="n"/>
      <c r="D47" s="17" t="n"/>
    </row>
    <row r="48">
      <c r="A48" s="15" t="n"/>
      <c r="B48" s="13" t="n"/>
      <c r="C48" s="16" t="n"/>
      <c r="D48" s="17" t="n"/>
    </row>
    <row r="49">
      <c r="A49" s="15" t="n"/>
      <c r="B49" s="13" t="n"/>
      <c r="C49" s="16" t="n"/>
      <c r="D49" s="17" t="n"/>
    </row>
    <row r="50">
      <c r="A50" s="15" t="n"/>
      <c r="B50" s="13" t="n"/>
      <c r="C50" s="16" t="n"/>
      <c r="D50" s="17" t="n"/>
    </row>
    <row r="51">
      <c r="A51" s="15" t="n"/>
      <c r="B51" s="13" t="n"/>
      <c r="C51" s="16" t="n"/>
      <c r="D51" s="17" t="n"/>
    </row>
    <row r="52">
      <c r="A52" s="15" t="n"/>
      <c r="B52" s="13" t="n"/>
      <c r="C52" s="16" t="n"/>
      <c r="D52" s="17" t="n"/>
    </row>
    <row r="53">
      <c r="A53" s="15" t="n"/>
      <c r="B53" s="13" t="n"/>
      <c r="C53" s="16" t="n"/>
      <c r="D53" s="17" t="n"/>
    </row>
    <row r="54">
      <c r="A54" s="15" t="n"/>
      <c r="B54" s="13" t="n"/>
      <c r="C54" s="16" t="n"/>
      <c r="D54" s="17" t="n"/>
    </row>
    <row r="55">
      <c r="A55" s="15" t="n"/>
      <c r="B55" s="13" t="n"/>
      <c r="C55" s="16" t="n"/>
      <c r="D55" s="17" t="n"/>
    </row>
    <row r="56">
      <c r="A56" s="15" t="n"/>
      <c r="B56" s="13" t="n"/>
      <c r="C56" s="16" t="n"/>
      <c r="D56" s="17" t="n"/>
    </row>
    <row r="57">
      <c r="A57" s="15" t="n"/>
      <c r="B57" s="13" t="n"/>
      <c r="C57" s="16" t="n"/>
      <c r="D57" s="17" t="n"/>
    </row>
    <row r="58">
      <c r="A58" s="15" t="n"/>
      <c r="B58" s="13" t="n"/>
      <c r="C58" s="16" t="n"/>
      <c r="D58" s="17" t="n"/>
    </row>
    <row r="59">
      <c r="A59" s="15" t="n"/>
      <c r="B59" s="13" t="n"/>
      <c r="C59" s="16" t="n"/>
      <c r="D59" s="17" t="n"/>
    </row>
    <row r="60">
      <c r="A60" s="15" t="n"/>
      <c r="B60" s="13" t="n"/>
      <c r="C60" s="16" t="n"/>
      <c r="D60" s="17" t="n"/>
    </row>
    <row r="61">
      <c r="A61" s="15" t="n"/>
      <c r="B61" s="13" t="n"/>
      <c r="C61" s="16" t="n"/>
      <c r="D61" s="17" t="n"/>
    </row>
    <row r="62">
      <c r="A62" s="15" t="n"/>
      <c r="B62" s="13" t="n"/>
      <c r="C62" s="16" t="n"/>
      <c r="D62" s="17" t="n"/>
    </row>
    <row r="63">
      <c r="A63" s="15" t="n"/>
      <c r="B63" s="13" t="n"/>
      <c r="C63" s="16" t="n"/>
      <c r="D63" s="17" t="n"/>
    </row>
    <row r="64">
      <c r="A64" s="15" t="n"/>
      <c r="B64" s="13" t="n"/>
      <c r="C64" s="16" t="n"/>
      <c r="D64" s="17" t="n"/>
    </row>
    <row r="65">
      <c r="A65" s="15" t="n"/>
      <c r="B65" s="13" t="n"/>
      <c r="C65" s="16" t="n"/>
      <c r="D65" s="17" t="n"/>
    </row>
    <row r="66">
      <c r="A66" s="15" t="n"/>
      <c r="B66" s="13" t="n"/>
      <c r="C66" s="16" t="n"/>
      <c r="D66" s="17" t="n"/>
    </row>
    <row r="67">
      <c r="A67" s="15" t="n"/>
      <c r="B67" s="13" t="n"/>
      <c r="C67" s="16" t="n"/>
      <c r="D67" s="17" t="n"/>
    </row>
    <row r="68">
      <c r="A68" s="15" t="n"/>
      <c r="B68" s="13" t="n"/>
      <c r="C68" s="16" t="n"/>
      <c r="D68" s="17" t="n"/>
    </row>
    <row r="69">
      <c r="A69" s="15" t="n"/>
      <c r="B69" s="13" t="n"/>
      <c r="C69" s="16" t="n"/>
      <c r="D69" s="17" t="n"/>
    </row>
    <row r="70">
      <c r="A70" s="15" t="n"/>
      <c r="B70" s="13" t="n"/>
      <c r="C70" s="16" t="n"/>
      <c r="D70" s="17" t="n"/>
    </row>
    <row r="71">
      <c r="A71" s="15" t="n"/>
      <c r="B71" s="13" t="n"/>
      <c r="C71" s="16" t="n"/>
      <c r="D71" s="17" t="n"/>
    </row>
    <row r="72">
      <c r="A72" s="15" t="n"/>
      <c r="B72" s="13" t="n"/>
      <c r="C72" s="16" t="n"/>
      <c r="D72" s="17" t="n"/>
    </row>
    <row r="73">
      <c r="A73" s="15" t="n"/>
      <c r="B73" s="13" t="n"/>
      <c r="C73" s="16" t="n"/>
      <c r="D73" s="17" t="n"/>
    </row>
    <row r="74">
      <c r="A74" s="15" t="n"/>
      <c r="B74" s="13" t="n"/>
      <c r="C74" s="16" t="n"/>
      <c r="D74" s="17" t="n"/>
    </row>
    <row r="75">
      <c r="A75" s="15" t="n"/>
      <c r="B75" s="13" t="n"/>
      <c r="C75" s="16" t="n"/>
      <c r="D75" s="17" t="n"/>
    </row>
    <row r="76">
      <c r="A76" s="15" t="n"/>
      <c r="B76" s="13" t="n"/>
      <c r="C76" s="16" t="n"/>
      <c r="D76" s="17" t="n"/>
    </row>
    <row r="77">
      <c r="A77" s="15" t="n"/>
      <c r="B77" s="13" t="n"/>
      <c r="C77" s="16" t="n"/>
      <c r="D77" s="17" t="n"/>
    </row>
    <row r="78">
      <c r="A78" s="15" t="n"/>
      <c r="B78" s="13" t="n"/>
      <c r="C78" s="16" t="n"/>
      <c r="D78" s="17" t="n"/>
    </row>
    <row r="79">
      <c r="A79" s="15" t="n"/>
      <c r="B79" s="13" t="n"/>
      <c r="C79" s="16" t="n"/>
      <c r="D79" s="17" t="n"/>
    </row>
    <row r="80">
      <c r="A80" s="15" t="n"/>
      <c r="B80" s="13" t="n"/>
      <c r="C80" s="16" t="n"/>
      <c r="D80" s="17" t="n"/>
    </row>
    <row r="81">
      <c r="A81" s="15" t="n"/>
      <c r="B81" s="13" t="n"/>
      <c r="C81" s="16" t="n"/>
      <c r="D81" s="17" t="n"/>
    </row>
    <row r="82">
      <c r="A82" s="15" t="n"/>
      <c r="B82" s="13" t="n"/>
      <c r="C82" s="16" t="n"/>
      <c r="D82" s="17" t="n"/>
    </row>
    <row r="83">
      <c r="A83" s="15" t="n"/>
      <c r="B83" s="13" t="n"/>
      <c r="C83" s="16" t="n"/>
      <c r="D83" s="17" t="n"/>
    </row>
    <row r="84">
      <c r="A84" s="15" t="n"/>
      <c r="B84" s="13" t="n"/>
      <c r="C84" s="16" t="n"/>
      <c r="D84" s="17" t="n"/>
    </row>
    <row r="85">
      <c r="A85" s="15" t="n"/>
      <c r="B85" s="13" t="n"/>
      <c r="C85" s="16" t="n"/>
      <c r="D85" s="17" t="n"/>
    </row>
    <row r="86">
      <c r="A86" s="15" t="n"/>
      <c r="B86" s="13" t="n"/>
      <c r="C86" s="16" t="n"/>
      <c r="D86" s="17" t="n"/>
    </row>
    <row r="87">
      <c r="A87" s="15" t="n"/>
      <c r="B87" s="13" t="n"/>
      <c r="C87" s="16" t="n"/>
      <c r="D87" s="17" t="n"/>
    </row>
    <row r="88">
      <c r="A88" s="15" t="n"/>
      <c r="B88" s="13" t="n"/>
      <c r="C88" s="16" t="n"/>
      <c r="D88" s="17" t="n"/>
    </row>
    <row r="89">
      <c r="A89" s="15" t="n"/>
      <c r="B89" s="13" t="n"/>
      <c r="C89" s="16" t="n"/>
      <c r="D89" s="17" t="n"/>
    </row>
    <row r="90">
      <c r="A90" s="15" t="n"/>
      <c r="B90" s="13" t="n"/>
      <c r="C90" s="16" t="n"/>
      <c r="D90" s="17" t="n"/>
    </row>
    <row r="91">
      <c r="A91" s="15" t="n"/>
      <c r="B91" s="13" t="n"/>
      <c r="C91" s="16" t="n"/>
      <c r="D91" s="17" t="n"/>
    </row>
    <row r="92">
      <c r="A92" s="15" t="n"/>
      <c r="B92" s="13" t="n"/>
      <c r="C92" s="16" t="n"/>
      <c r="D92" s="17" t="n"/>
    </row>
    <row r="93">
      <c r="A93" s="15" t="n"/>
      <c r="B93" s="13" t="n"/>
      <c r="C93" s="16" t="n"/>
      <c r="D93" s="17" t="n"/>
    </row>
    <row r="94">
      <c r="A94" s="15" t="n"/>
      <c r="B94" s="13" t="n"/>
      <c r="C94" s="16" t="n"/>
      <c r="D94" s="17" t="n"/>
    </row>
    <row r="95">
      <c r="A95" s="15" t="n"/>
      <c r="B95" s="13" t="n"/>
      <c r="C95" s="16" t="n"/>
      <c r="D95" s="17" t="n"/>
    </row>
    <row r="96">
      <c r="A96" s="15" t="n"/>
      <c r="B96" s="13" t="n"/>
      <c r="C96" s="16" t="n"/>
      <c r="D96" s="17" t="n"/>
    </row>
    <row r="97">
      <c r="A97" s="15" t="n"/>
      <c r="B97" s="13" t="n"/>
      <c r="C97" s="16" t="n"/>
      <c r="D97" s="17" t="n"/>
    </row>
    <row r="98">
      <c r="A98" s="15" t="n"/>
      <c r="B98" s="13" t="n"/>
      <c r="C98" s="16" t="n"/>
      <c r="D98" s="17" t="n"/>
    </row>
    <row r="99">
      <c r="A99" s="15" t="n"/>
      <c r="B99" s="13" t="n"/>
      <c r="C99" s="16" t="n"/>
      <c r="D99" s="17" t="n"/>
    </row>
    <row r="100">
      <c r="A100" s="15" t="n"/>
      <c r="B100" s="13" t="n"/>
      <c r="C100" s="16" t="n"/>
      <c r="D100" s="17" t="n"/>
    </row>
    <row r="101">
      <c r="A101" s="15" t="n"/>
      <c r="B101" s="13" t="n"/>
      <c r="C101" s="16" t="n"/>
      <c r="D101" s="17" t="n"/>
    </row>
    <row r="102">
      <c r="A102" s="15" t="n"/>
      <c r="B102" s="13" t="n"/>
      <c r="C102" s="16" t="n"/>
      <c r="D102" s="17" t="n"/>
    </row>
    <row r="103">
      <c r="A103" s="15" t="n"/>
      <c r="B103" s="13" t="n"/>
      <c r="C103" s="16" t="n"/>
      <c r="D103" s="17" t="n"/>
    </row>
    <row r="104">
      <c r="A104" s="15" t="n"/>
      <c r="B104" s="13" t="n"/>
      <c r="C104" s="16" t="n"/>
      <c r="D104" s="17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4:D104"/>
  <dataValidations count="3">
    <dataValidation sqref="A5:A104" showDropDown="0" showInputMessage="0" showErrorMessage="1" allowBlank="1" errorTitle="Fecha" error="Escribe una fecha con día, mes y año." type="date" operator="greaterThan">
      <formula1>36526</formula1>
    </dataValidation>
    <dataValidation sqref="C5:C104" showDropDown="0" showInputMessage="0" showErrorMessage="1" allowBlank="1" errorTitle="Monto" error="Escribe un monto en pesos, sin signo." type="decimal" operator="greaterThanOrEqual">
      <formula1>0</formula1>
    </dataValidation>
    <dataValidation sqref="D5:D104" showDropDown="0" showInputMessage="0" showErrorMessage="1" allowBlank="1" errorTitle="Sí o No" error="Elige «Sí» o «No»." type="list">
      <formula1>"Sí,No"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Cómo usar</t>
        </is>
      </c>
    </row>
    <row r="3" ht="36" customHeight="1">
      <c r="A3" s="24" t="inlineStr">
        <is>
          <t>1. Borra los datos de ejemplo y escribe los tuyos en las celdas celestes. Las fechas de ejemplo se calculan desde hoy; al escribir tus fechas quedan fijas.</t>
        </is>
      </c>
    </row>
    <row r="4" ht="36" customHeight="1">
      <c r="A4" s="24" t="inlineStr">
        <is>
          <t>2. En Movimientos, anota en la fila Saldo inicial lo que tenías en el banco y en caja, y después cada plata que entra o sale.</t>
        </is>
      </c>
    </row>
    <row r="5" ht="36" customHeight="1">
      <c r="A5" s="24" t="inlineStr">
        <is>
          <t>3. En Por cobrar, anota cada factura con su vencimiento y su monto. Cuando te paguen, elige «Sí» en ¿Pagada?.</t>
        </is>
      </c>
    </row>
    <row r="6" ht="36" customHeight="1">
      <c r="A6" s="24" t="inlineStr">
        <is>
          <t>4. El Estado se pinta rojo si la factura venció, ámbar si vence en los próximos 7 días y verde si está al día. Orden de cobro pone 1 en la que conviene cobrar primero; también puedes filtrar por Estado.</t>
        </is>
      </c>
    </row>
    <row r="7" ht="36" customHeight="1">
      <c r="A7" s="24" t="inlineStr">
        <is>
          <t>5. Escribe el WhatsApp del cliente con 56 9 y los 8 dígitos. En Aviso aparece «Abrir WhatsApp»: abre el mensaje de cobro listo para que lo revises y lo envíes tú.</t>
        </is>
      </c>
    </row>
    <row r="8" ht="36" customHeight="1">
      <c r="A8" s="24" t="inlineStr">
        <is>
          <t>6. En Por pagar, anota arriendo, sueldos, F29 y proveedores con su vencimiento. El resumen suma lo que anotas: Caja en 30 días es tu caja de hoy, más lo que te deben y menos lo que tienes que pagar hasta 30 días desde hoy, incluido lo vencido.</t>
        </is>
      </c>
    </row>
    <row r="10">
      <c r="A10" s="25" t="inlineStr">
        <is>
          <t>Hay espacio para 200 facturas, 500 movimientos y 100 pagos.</t>
        </is>
      </c>
    </row>
    <row r="11">
      <c r="A11" s="25" t="inlineStr">
        <is>
          <t>Las celdas con fórmula están protegidas sin clave: Excel pide quitar la protección de la hoja para cambiarlas y Google Sheets avisa antes de hacerlo.</t>
        </is>
      </c>
    </row>
    <row r="12">
      <c r="A12" s="25" t="inlineStr">
        <is>
          <t>Planilla de Jean Paul Troncoso · www.consultor-i-a.com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Jean Paul Troncoso</dc:creator>
  <dc:title>Caja y quién me debe</dc:title>
  <dc:subject>Caja, cuentas por cobrar y pagos de los próximos 30 días</dc:subject>
  <dcterms:created xsi:type="dcterms:W3CDTF">2026-10-20T16:00:49Z</dcterms:created>
  <dcterms:modified xsi:type="dcterms:W3CDTF">2026-10-20T16:00:49Z</dcterms:modified>
  <cp:lastModifiedBy>Jean Paul Troncoso</cp:lastModifiedBy>
</cp:coreProperties>
</file>